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470" tabRatio="823"/>
  </bookViews>
  <sheets>
    <sheet name="Kopertina" sheetId="1" r:id="rId1"/>
    <sheet name="Aktivet" sheetId="4" r:id="rId2"/>
    <sheet name="Pasivet" sheetId="14" r:id="rId3"/>
    <sheet name="Ardh.Shpenz.1" sheetId="15" r:id="rId4"/>
    <sheet name="Fluksi M.direkte" sheetId="17" r:id="rId5"/>
    <sheet name="Kapitali pa Konsol." sheetId="20" r:id="rId6"/>
    <sheet name="Informacion i pergjithshem " sheetId="23" r:id="rId7"/>
    <sheet name="Shpjegim zerave te bilancit " sheetId="22" r:id="rId8"/>
    <sheet name="Shenime te tjera shpjeguese" sheetId="21" r:id="rId9"/>
  </sheets>
  <calcPr calcId="125725"/>
</workbook>
</file>

<file path=xl/calcChain.xml><?xml version="1.0" encoding="utf-8"?>
<calcChain xmlns="http://schemas.openxmlformats.org/spreadsheetml/2006/main">
  <c r="M79" i="22"/>
  <c r="M75"/>
  <c r="H53"/>
  <c r="G53"/>
  <c r="M40"/>
  <c r="M38"/>
  <c r="N15"/>
  <c r="N14"/>
  <c r="F17" i="17"/>
  <c r="F37"/>
  <c r="F16" i="15"/>
  <c r="F9" s="1"/>
  <c r="G14" i="14"/>
  <c r="B2" i="17"/>
  <c r="G21" i="15"/>
  <c r="H31" i="14"/>
  <c r="H24"/>
  <c r="H23"/>
  <c r="H14"/>
  <c r="H10"/>
  <c r="H8" s="1"/>
  <c r="H30" s="1"/>
  <c r="H42" s="1"/>
  <c r="H41" i="4"/>
  <c r="H35"/>
  <c r="H30"/>
  <c r="H20"/>
  <c r="H15"/>
  <c r="H12"/>
  <c r="H9"/>
  <c r="H8" s="1"/>
  <c r="H47" s="1"/>
  <c r="M100" i="22"/>
  <c r="J54"/>
  <c r="C11" i="20"/>
  <c r="H11" s="1"/>
  <c r="F9" i="17"/>
  <c r="M65" i="22"/>
  <c r="H55"/>
  <c r="G15" i="4"/>
  <c r="G17" i="17"/>
  <c r="G9"/>
  <c r="B2" i="20"/>
  <c r="B2" i="15"/>
  <c r="B2" i="14"/>
  <c r="G25" i="17"/>
  <c r="G20" i="4"/>
  <c r="G35"/>
  <c r="M42" i="22"/>
  <c r="M96"/>
  <c r="M88"/>
  <c r="M73"/>
  <c r="M62"/>
  <c r="J52"/>
  <c r="J51"/>
  <c r="G9" i="4"/>
  <c r="M32" i="22"/>
  <c r="D123"/>
  <c r="M112"/>
  <c r="M105"/>
  <c r="I55"/>
  <c r="N21"/>
  <c r="N23" s="1"/>
  <c r="D16" i="20"/>
  <c r="D21"/>
  <c r="E16"/>
  <c r="E21"/>
  <c r="F16"/>
  <c r="F21"/>
  <c r="C16"/>
  <c r="C21" s="1"/>
  <c r="H10"/>
  <c r="H13"/>
  <c r="H14"/>
  <c r="H15"/>
  <c r="H18"/>
  <c r="H19"/>
  <c r="H20"/>
  <c r="H9"/>
  <c r="G16" i="15"/>
  <c r="G9"/>
  <c r="G30" s="1"/>
  <c r="G32" s="1"/>
  <c r="G24" i="14"/>
  <c r="G23" s="1"/>
  <c r="G10"/>
  <c r="F35" i="17"/>
  <c r="G41" i="4"/>
  <c r="G29" s="1"/>
  <c r="G30"/>
  <c r="G12"/>
  <c r="G8"/>
  <c r="G47" s="1"/>
  <c r="F36" i="17"/>
  <c r="F34" s="1"/>
  <c r="G55" i="22"/>
  <c r="F25" i="17"/>
  <c r="G31" i="14"/>
  <c r="L134" i="22"/>
  <c r="G12" i="20"/>
  <c r="G16"/>
  <c r="H16" s="1"/>
  <c r="G8" i="14"/>
  <c r="G30" s="1"/>
  <c r="G42" s="1"/>
  <c r="H29" i="4"/>
  <c r="H12" i="20"/>
  <c r="G17"/>
  <c r="H17" s="1"/>
  <c r="M108" i="22"/>
  <c r="J53"/>
  <c r="J55" s="1"/>
  <c r="G34" i="17"/>
  <c r="G36"/>
  <c r="F21" i="15" l="1"/>
  <c r="F30"/>
  <c r="G21" i="20"/>
  <c r="H21" s="1"/>
  <c r="M104" i="22" l="1"/>
  <c r="F32" i="15"/>
</calcChain>
</file>

<file path=xl/sharedStrings.xml><?xml version="1.0" encoding="utf-8"?>
<sst xmlns="http://schemas.openxmlformats.org/spreadsheetml/2006/main" count="503" uniqueCount="346">
  <si>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</si>
  <si>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</si>
  <si>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</si>
  <si>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</si>
  <si>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</si>
  <si>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</si>
  <si>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</si>
  <si>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</si>
  <si>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</si>
  <si>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</si>
  <si>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</si>
  <si>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</si>
  <si>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</si>
  <si>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</si>
  <si>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</si>
  <si>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</si>
  <si>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</si>
  <si>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</si>
  <si>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</si>
  <si>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</si>
  <si>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</si>
  <si>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</si>
  <si>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</si>
  <si>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</si>
  <si>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</si>
  <si>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</si>
  <si>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</si>
  <si>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</si>
  <si>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</si>
  <si>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</si>
  <si>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</si>
  <si>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</si>
  <si>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</si>
  <si>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</si>
  <si>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Investime te tjera financiare</t>
  </si>
  <si>
    <t>Inventari</t>
  </si>
  <si>
    <t>Lendet e para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</si>
  <si>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</si>
  <si>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</si>
  <si>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</si>
  <si>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</si>
  <si>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</si>
  <si>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</si>
  <si>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</si>
  <si>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</si>
  <si>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</si>
  <si>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</si>
  <si>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</si>
  <si>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</si>
  <si>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</si>
  <si>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</si>
  <si>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</si>
  <si>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</si>
  <si>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</si>
  <si>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</si>
  <si>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</si>
  <si>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</si>
  <si>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</si>
  <si>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</si>
  <si>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</si>
  <si>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</si>
  <si>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</si>
  <si>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</si>
  <si>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</si>
  <si>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</si>
  <si>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</si>
  <si>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</si>
  <si>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</si>
  <si>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</si>
  <si>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</si>
  <si>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</si>
  <si>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</si>
  <si>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</si>
  <si>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</si>
  <si>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</si>
  <si>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</si>
  <si>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</si>
  <si>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</si>
  <si>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</si>
  <si>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</si>
  <si>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</si>
  <si>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</si>
  <si>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</si>
  <si>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</si>
  <si>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</si>
  <si>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</si>
  <si>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</si>
  <si>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</si>
  <si>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</si>
  <si>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</si>
  <si>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</si>
  <si>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</si>
  <si>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</si>
  <si>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</si>
  <si>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</si>
  <si>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</si>
  <si>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</si>
  <si>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</si>
  <si>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</si>
  <si>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</si>
  <si>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</si>
  <si>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</si>
  <si>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</si>
  <si>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</si>
  <si>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</si>
  <si>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</si>
  <si>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</si>
  <si>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</si>
  <si>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</si>
  <si>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</si>
  <si>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</si>
  <si>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</si>
  <si>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</si>
  <si>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</si>
  <si>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</si>
  <si>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</si>
  <si>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</si>
  <si>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</si>
  <si>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</si>
  <si>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</si>
  <si>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</si>
  <si>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</si>
  <si>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</si>
  <si>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</si>
  <si>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</si>
  <si>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</si>
  <si>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</si>
  <si>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</si>
  <si>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</si>
  <si>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Per Drejtimin  e Njesise  Ekonomike</t>
  </si>
  <si>
    <t xml:space="preserve">(  Ne zbatim te Standartit Kombetar te Kontabilitetit Nr.2 dhe </t>
  </si>
  <si>
    <t>Fluksi i parave nga veprimtaritë investuese</t>
  </si>
  <si>
    <t>Interesi i arkëtuar</t>
  </si>
  <si>
    <t>Dividendët e arkëtuar</t>
  </si>
  <si>
    <t>Rritja/rënia neto e mjeteve monetare</t>
  </si>
  <si>
    <t>Mjetet monetare në fillim të periudhës kontabël</t>
  </si>
  <si>
    <t>Fluksi i parave nga veprimtaritë e shfrytëzimit</t>
  </si>
  <si>
    <t>Paratë e arkëtuara nga klientët</t>
  </si>
  <si>
    <t>Paraja neto nga veprimtaritë e shfrytëzimit</t>
  </si>
  <si>
    <t>Blerja e kompanisë së kontrolluar X minus paratë e Arkëtuara</t>
  </si>
  <si>
    <t>Paraja neto e përdorur në veprimtaritë investuese</t>
  </si>
  <si>
    <t>Fluksi i parave nga aktivitetet financiare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</si>
  <si>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</si>
  <si>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</si>
  <si>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</si>
  <si>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</si>
  <si>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</si>
  <si>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</si>
  <si>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</si>
  <si>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</si>
  <si>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</si>
  <si>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</si>
  <si>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   a) NJESIA EKONOMIKE RAPORTUSE ka mbajtur ne llogarite e saj aktivet,pasivet dhe</t>
  </si>
  <si>
    <t>transaksionet ekonomike te veta.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</si>
  <si>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</si>
  <si>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</si>
  <si>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</si>
  <si>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</si>
  <si>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</si>
  <si>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</si>
  <si>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</si>
  <si>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</si>
  <si>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</si>
  <si>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</si>
  <si>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</si>
  <si>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</si>
  <si>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</si>
  <si>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</si>
  <si>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</si>
  <si>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</si>
  <si>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</si>
  <si>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</si>
  <si>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</si>
  <si>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</si>
  <si>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</si>
  <si>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</si>
  <si>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</si>
  <si>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</si>
  <si>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</si>
  <si>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</si>
  <si>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</si>
  <si>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</si>
  <si>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</si>
  <si>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</si>
  <si>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</si>
  <si>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</si>
  <si>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</si>
  <si>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</si>
  <si>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</si>
  <si>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</si>
  <si>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</si>
  <si>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</si>
  <si>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</si>
  <si>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</si>
  <si>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</si>
  <si>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</si>
  <si>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</si>
  <si>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</si>
  <si>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</si>
  <si>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</si>
  <si>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</si>
  <si>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</si>
  <si>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</si>
  <si>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</si>
  <si>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</si>
  <si>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</si>
  <si>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</si>
  <si>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</si>
  <si>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</si>
  <si>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</si>
  <si>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</si>
  <si>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Vlera</t>
  </si>
  <si>
    <t>Amortizimi</t>
  </si>
  <si>
    <t>Vl.mbetur</t>
  </si>
  <si>
    <t xml:space="preserve">AAM te tjera </t>
  </si>
  <si>
    <t>PASIVET  AFATSHKURTRA</t>
  </si>
  <si>
    <t>Te pagueshme ndaj furnitoreve</t>
  </si>
  <si>
    <t>Te pagueshme ndaj punonjesve</t>
  </si>
  <si>
    <t>Detyrime per Sigurime Shoq.Shend.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</si>
  <si>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</si>
  <si>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</si>
  <si>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</si>
  <si>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</si>
  <si>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</si>
  <si>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</si>
  <si>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</si>
  <si>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</si>
  <si>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</si>
  <si>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</si>
  <si>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</si>
  <si>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</si>
  <si>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</si>
  <si>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</si>
  <si>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</si>
  <si>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Ne    Leke</t>
  </si>
  <si>
    <t>Shpenzime te panjohura</t>
  </si>
  <si>
    <t>Materiale te tjera</t>
  </si>
  <si>
    <t>Sipas metodes direkte   ne  Leke</t>
  </si>
  <si>
    <t>Ne Leke</t>
  </si>
  <si>
    <t xml:space="preserve">Aktivet afat gjata jane raportuar </t>
  </si>
  <si>
    <t>percaktuar si metode te amortizimit metoden lineare ndersa normen e amortizimit me  % ne vit.</t>
  </si>
  <si>
    <t xml:space="preserve"> AII     Politikat kontabël</t>
  </si>
  <si>
    <t xml:space="preserve"> 4    Parimet dhe karakteristikat cilesore te perdorura per hartimin e P.F. : (SKK 1; 37 - 69)</t>
  </si>
  <si>
    <t xml:space="preserve"> 3 Baza e pergatitjes se PF : Te drejtat dhe detyrimet e konstatuara.(SSK 1, 35) </t>
  </si>
  <si>
    <t xml:space="preserve">  2   Kuadri kontabel i aplikuar : Stndartet Kombetare te Kontabilitetit ne Shqiperi.(SKK 2; 49)</t>
  </si>
  <si>
    <t xml:space="preserve">  1 Kuadri ligjor: Ligjit 9228 dt 29.04.2004 "Per Kontabilitetin dhe Pasqyrat Financiare"</t>
  </si>
  <si>
    <t>lek</t>
  </si>
  <si>
    <t>shtesa</t>
  </si>
  <si>
    <t>Shitjet mall</t>
  </si>
  <si>
    <t>V</t>
  </si>
  <si>
    <t>Pasqyra e fluksit te parase</t>
  </si>
  <si>
    <t>5,1</t>
  </si>
  <si>
    <t>5,2</t>
  </si>
  <si>
    <t>5,3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</si>
  <si>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</si>
  <si>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</si>
  <si>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</si>
  <si>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</si>
  <si>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</si>
  <si>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</si>
  <si>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</si>
  <si>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</si>
  <si>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</si>
  <si>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</si>
  <si>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 xml:space="preserve">parate e arketuara nga klientet </t>
  </si>
  <si>
    <t>VI</t>
  </si>
  <si>
    <t>Pasqyra e ndryshimeve ne kapital</t>
  </si>
  <si>
    <t>Fitimi neto i periudhes kontabel pas zbritjes se tatim fitimit eshte</t>
  </si>
  <si>
    <t>Produkt i gatshem</t>
  </si>
  <si>
    <t>S H E N I M E T          SH P J E G U E S E</t>
  </si>
  <si>
    <t>mbi bazen e vleftes se mbetur ndersa normat e amortizimit jane me vendim ortakesh</t>
  </si>
  <si>
    <t xml:space="preserve">                - Per ndertesat ne menyre lineare me       ne vit.</t>
  </si>
  <si>
    <t xml:space="preserve">per caktimin e te cilit shoqeria duhet te mara vendim brenda date </t>
  </si>
  <si>
    <t xml:space="preserve">        b) VIJIMESIA nuk ndiqet parimi I  vijimesise sepse njesia ekonomike eshte ne likujdim</t>
  </si>
  <si>
    <t>S H E N I M E T          S hP J E G U E S E</t>
  </si>
  <si>
    <t xml:space="preserve">Te ardhurat dhe shpenzimet nga interesi </t>
  </si>
  <si>
    <t>Gjoba</t>
  </si>
  <si>
    <t>Pozicioni me 31 dhjetor 2009</t>
  </si>
  <si>
    <t>Detyrime tatimore per TAP</t>
  </si>
  <si>
    <t xml:space="preserve">Nerhyrje nga kontrolli </t>
  </si>
  <si>
    <t>Amortizimi eshte llogaritur ne masen20%tabela e amortizimit eshte dhene ne shenimet e mesiperme</t>
  </si>
  <si>
    <t xml:space="preserve">                - Te gjitha AAM te tjera me  te vleftes se mbetur 20%</t>
  </si>
  <si>
    <t>01.01.2011</t>
  </si>
  <si>
    <t>31.12.2011</t>
  </si>
  <si>
    <t>B  I  L  A  N  C  I    viti   2011</t>
  </si>
  <si>
    <t>B  I  L  A  N  C  I     viti   2011</t>
  </si>
  <si>
    <t>Pasqyra   e   te   Ardhurave   dhe   Shpenzimeve   2011</t>
  </si>
  <si>
    <t>Pasqyra   e   Fluksit   te  Parase  2011</t>
  </si>
  <si>
    <t>Pasqyra  e  Ndryshimeve  ne  Kapital 2011</t>
  </si>
  <si>
    <t xml:space="preserve">Detyrime tatimore </t>
  </si>
  <si>
    <t>Mjete transporti</t>
  </si>
  <si>
    <t>Llogari / Kerkesa te tjera te arketueshme tat fit</t>
  </si>
  <si>
    <t>Detyrime tatimore per Tatim qera</t>
  </si>
  <si>
    <t>tvsh</t>
  </si>
  <si>
    <t>Hua te tjera  qera</t>
  </si>
  <si>
    <t>Pozicioni me 31 dhjetor 2010</t>
  </si>
  <si>
    <t>Pozicioni me 31.12.2011</t>
  </si>
  <si>
    <t>Kapitali</t>
  </si>
  <si>
    <t xml:space="preserve"> Asete te blera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</si>
  <si>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</si>
  <si>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</si>
  <si>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</si>
  <si>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</si>
  <si>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Hartoi</t>
  </si>
  <si>
    <t>Ilda EKONOMI</t>
  </si>
  <si>
    <t>Detyrime ndaj ortakut</t>
  </si>
  <si>
    <t>Debitore e kreditore te tjere</t>
  </si>
  <si>
    <t>Paratë e ardhura nga ortaku</t>
  </si>
  <si>
    <t>Të ardhura nga emetimi i kapitalit aksionar</t>
  </si>
  <si>
    <t>Të ardhura nga huamarrje afatgjata</t>
  </si>
  <si>
    <t>Pagesat e detyrimeve të kredise</t>
  </si>
  <si>
    <t>Interesa kredie</t>
  </si>
  <si>
    <t>DISHNICA ENERGJI</t>
  </si>
  <si>
    <t>SH P K</t>
  </si>
  <si>
    <t>Bulgarec  Korce</t>
  </si>
  <si>
    <t>K94015001S</t>
  </si>
  <si>
    <t>15.04.2009</t>
  </si>
  <si>
    <t>Prodhim - Furnizimi me Energji Elektrike</t>
  </si>
  <si>
    <t xml:space="preserve">   Zalo  BREGU</t>
  </si>
  <si>
    <t xml:space="preserve">Shoqeria "DISHNICA ENERGJI" shpk                                         </t>
  </si>
  <si>
    <t>Llogari / Kerkesa te tjera te arketueshme tvsh</t>
  </si>
  <si>
    <t>Personel i jashtem</t>
  </si>
  <si>
    <t>ortak</t>
  </si>
  <si>
    <t>gjoba</t>
  </si>
  <si>
    <t>sig</t>
  </si>
  <si>
    <t>kest kredie</t>
  </si>
  <si>
    <t>interesa kredie</t>
  </si>
  <si>
    <t>Hua te tjera ovd</t>
  </si>
  <si>
    <t>Mjetet monetare në fund të periudhës kontabël arke</t>
  </si>
  <si>
    <t>Mjetet monetare në fund të periudhës kontabël banke ovd</t>
  </si>
  <si>
    <t>Tvsh e shtyre per Blerje  AAM</t>
  </si>
  <si>
    <t>Blerje sherbimi per AAM</t>
  </si>
  <si>
    <t>Interesi i arketuar dhe paguar</t>
  </si>
  <si>
    <t xml:space="preserve">Gjoba </t>
  </si>
  <si>
    <t xml:space="preserve">Paratë e paguara ndaj furnitorëve </t>
  </si>
  <si>
    <t>Paratë e paguara tap</t>
  </si>
  <si>
    <t>Paratë e paguara tap &amp; sig</t>
  </si>
  <si>
    <t>PCB</t>
  </si>
  <si>
    <t>Kredi PCB</t>
  </si>
  <si>
    <t>TVSH e mbipaguar</t>
  </si>
  <si>
    <t>TVSH ne celje</t>
  </si>
  <si>
    <t>Overdraft</t>
  </si>
  <si>
    <t>Interesa</t>
  </si>
  <si>
    <t>Paratë e paguara furnitor</t>
  </si>
  <si>
    <t>komisione</t>
  </si>
  <si>
    <t>sherbime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</si>
</sst>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3"/>
      </left>
      <right style="thin">
        <color indexed="63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3" fillId="0" borderId="0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Border="1"/>
    <xf numFmtId="3" fontId="0" fillId="0" borderId="10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4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22" xfId="0" applyFont="1" applyBorder="1"/>
    <xf numFmtId="0" fontId="10" fillId="0" borderId="22" xfId="0" applyFont="1" applyFill="1" applyBorder="1"/>
    <xf numFmtId="0" fontId="10" fillId="0" borderId="23" xfId="0" applyFont="1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2" xfId="0" applyBorder="1" applyAlignment="1">
      <alignment horizontal="center"/>
    </xf>
    <xf numFmtId="0" fontId="18" fillId="0" borderId="24" xfId="0" applyFont="1" applyBorder="1"/>
    <xf numFmtId="0" fontId="0" fillId="0" borderId="0" xfId="0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/>
    <xf numFmtId="0" fontId="0" fillId="0" borderId="10" xfId="0" applyBorder="1"/>
    <xf numFmtId="0" fontId="10" fillId="0" borderId="10" xfId="0" applyFont="1" applyBorder="1" applyAlignme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Fill="1" applyBorder="1" applyAlignment="1"/>
    <xf numFmtId="0" fontId="19" fillId="0" borderId="0" xfId="0" applyFont="1" applyBorder="1" applyAlignment="1">
      <alignment horizontal="left" vertical="center"/>
    </xf>
    <xf numFmtId="0" fontId="7" fillId="0" borderId="0" xfId="0" applyFont="1" applyFill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" fillId="0" borderId="10" xfId="0" applyFont="1" applyBorder="1"/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9" fillId="0" borderId="0" xfId="0" applyFont="1" applyBorder="1"/>
    <xf numFmtId="0" fontId="24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/>
    <xf numFmtId="0" fontId="15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center"/>
    </xf>
    <xf numFmtId="0" fontId="10" fillId="0" borderId="25" xfId="0" applyFont="1" applyBorder="1"/>
    <xf numFmtId="0" fontId="10" fillId="0" borderId="27" xfId="0" applyFont="1" applyBorder="1"/>
    <xf numFmtId="0" fontId="0" fillId="0" borderId="25" xfId="0" applyBorder="1"/>
    <xf numFmtId="0" fontId="18" fillId="0" borderId="25" xfId="0" applyFont="1" applyBorder="1" applyAlignment="1">
      <alignment vertical="center"/>
    </xf>
    <xf numFmtId="0" fontId="1" fillId="0" borderId="25" xfId="0" applyFont="1" applyFill="1" applyBorder="1"/>
    <xf numFmtId="0" fontId="1" fillId="0" borderId="25" xfId="0" applyFont="1" applyBorder="1"/>
    <xf numFmtId="0" fontId="6" fillId="0" borderId="25" xfId="0" applyFont="1" applyBorder="1" applyAlignment="1">
      <alignment horizontal="left" vertical="center"/>
    </xf>
    <xf numFmtId="0" fontId="6" fillId="0" borderId="25" xfId="0" applyFont="1" applyBorder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1" xfId="0" applyBorder="1" applyAlignment="1"/>
    <xf numFmtId="3" fontId="0" fillId="0" borderId="9" xfId="0" applyNumberFormat="1" applyBorder="1"/>
    <xf numFmtId="0" fontId="12" fillId="0" borderId="10" xfId="0" applyFont="1" applyBorder="1"/>
    <xf numFmtId="0" fontId="25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0" fillId="0" borderId="0" xfId="0" applyNumberFormat="1" applyFill="1" applyBorder="1"/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Fill="1" applyBorder="1"/>
    <xf numFmtId="0" fontId="0" fillId="0" borderId="25" xfId="0" applyFill="1" applyBorder="1"/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0" borderId="9" xfId="0" applyFont="1" applyBorder="1"/>
    <xf numFmtId="3" fontId="7" fillId="0" borderId="10" xfId="0" applyNumberFormat="1" applyFont="1" applyBorder="1" applyAlignment="1">
      <alignment vertical="center"/>
    </xf>
    <xf numFmtId="3" fontId="0" fillId="0" borderId="28" xfId="0" applyNumberFormat="1" applyFill="1" applyBorder="1"/>
    <xf numFmtId="0" fontId="7" fillId="0" borderId="12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29" xfId="0" applyNumberFormat="1" applyFill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3" fontId="7" fillId="0" borderId="30" xfId="0" applyNumberFormat="1" applyFont="1" applyFill="1" applyBorder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3" fontId="7" fillId="0" borderId="5" xfId="0" applyNumberFormat="1" applyFont="1" applyFill="1" applyBorder="1"/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7" fillId="0" borderId="4" xfId="0" applyNumberFormat="1" applyFont="1" applyFill="1" applyBorder="1"/>
    <xf numFmtId="0" fontId="7" fillId="0" borderId="10" xfId="0" applyFont="1" applyFill="1" applyBorder="1" applyAlignment="1">
      <alignment vertical="center"/>
    </xf>
    <xf numFmtId="3" fontId="6" fillId="0" borderId="0" xfId="0" applyNumberFormat="1" applyFont="1" applyFill="1"/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0" fontId="2" fillId="0" borderId="7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6" fillId="0" borderId="0" xfId="0" applyFont="1" applyFill="1" applyBorder="1"/>
    <xf numFmtId="0" fontId="16" fillId="0" borderId="0" xfId="0" applyFont="1" applyBorder="1"/>
    <xf numFmtId="3" fontId="16" fillId="0" borderId="32" xfId="0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vertical="center"/>
    </xf>
    <xf numFmtId="3" fontId="26" fillId="0" borderId="33" xfId="0" applyNumberFormat="1" applyFont="1" applyBorder="1" applyAlignment="1">
      <alignment vertical="center"/>
    </xf>
    <xf numFmtId="0" fontId="6" fillId="0" borderId="11" xfId="0" applyFont="1" applyFill="1" applyBorder="1" applyAlignment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/>
    <xf numFmtId="0" fontId="0" fillId="0" borderId="10" xfId="0" applyFill="1" applyBorder="1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B25" workbookViewId="0">
      <selection activeCell="D39" sqref="D39"/>
    </sheetView>
  </sheetViews>
  <sheetFormatPr defaultRowHeight="12.75"/>
  <cols>
    <col min="1" max="1" width="16.140625" hidden="1" customWidth="1"/>
    <col min="4" max="4" width="9.28515625" customWidth="1"/>
    <col min="5" max="5" width="11.42578125" customWidth="1"/>
    <col min="10" max="10" width="3.140625" customWidth="1"/>
    <col min="12" max="12" width="1.85546875" customWidth="1"/>
  </cols>
  <sheetData>
    <row r="1" spans="2:11" ht="4.5" customHeight="1"/>
    <row r="2" spans="2:1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312</v>
      </c>
      <c r="G3" s="23"/>
      <c r="H3" s="22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 t="s">
        <v>313</v>
      </c>
      <c r="G4" s="23"/>
      <c r="H4" s="22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 t="s">
        <v>314</v>
      </c>
      <c r="G5" s="11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 t="s">
        <v>315</v>
      </c>
      <c r="G6" s="174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/>
      <c r="J7" s="11"/>
      <c r="K7" s="6"/>
    </row>
    <row r="8" spans="2:11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 t="s">
        <v>316</v>
      </c>
      <c r="G10" s="24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68</v>
      </c>
      <c r="D15" s="5"/>
      <c r="E15" s="5"/>
      <c r="F15" s="232" t="s">
        <v>317</v>
      </c>
      <c r="G15" s="232"/>
      <c r="H15" s="233"/>
      <c r="I15" s="233"/>
      <c r="J15" s="233"/>
      <c r="K15" s="234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>
      <c r="B25" s="4"/>
      <c r="D25" s="5"/>
      <c r="E25" s="5"/>
      <c r="F25" s="5"/>
      <c r="G25" s="5"/>
      <c r="H25" s="5"/>
      <c r="I25" s="5"/>
      <c r="J25" s="5"/>
      <c r="K25" s="6"/>
    </row>
    <row r="26" spans="2:11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42" t="s">
        <v>15</v>
      </c>
      <c r="C29" s="243"/>
      <c r="D29" s="243"/>
      <c r="E29" s="243"/>
      <c r="F29" s="243"/>
      <c r="G29" s="243"/>
      <c r="H29" s="243"/>
      <c r="I29" s="243"/>
      <c r="J29" s="243"/>
      <c r="K29" s="244"/>
    </row>
    <row r="30" spans="2:11">
      <c r="B30" s="4"/>
      <c r="C30" s="245" t="s">
        <v>130</v>
      </c>
      <c r="D30" s="245"/>
      <c r="E30" s="245"/>
      <c r="F30" s="245"/>
      <c r="G30" s="245"/>
      <c r="H30" s="245"/>
      <c r="I30" s="245"/>
      <c r="J30" s="245"/>
      <c r="K30" s="6"/>
    </row>
    <row r="31" spans="2:11">
      <c r="B31" s="4"/>
      <c r="C31" s="245" t="s">
        <v>143</v>
      </c>
      <c r="D31" s="245"/>
      <c r="E31" s="245"/>
      <c r="F31" s="245"/>
      <c r="G31" s="245"/>
      <c r="H31" s="245"/>
      <c r="I31" s="245"/>
      <c r="J31" s="245"/>
      <c r="K31" s="6"/>
    </row>
    <row r="32" spans="2:11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6"/>
      <c r="E42" s="46"/>
      <c r="F42" s="46"/>
      <c r="G42" s="46"/>
      <c r="H42" s="46"/>
      <c r="I42" s="46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46" t="s">
        <v>282</v>
      </c>
      <c r="F45" s="246"/>
      <c r="G45" s="10" t="s">
        <v>0</v>
      </c>
      <c r="H45" s="15" t="s">
        <v>283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spans="2:11" ht="5.25" customHeight="1"/>
  </sheetData>
  <mergeCells count="4">
    <mergeCell ref="B29:K29"/>
    <mergeCell ref="C30:J30"/>
    <mergeCell ref="C31:J31"/>
    <mergeCell ref="E45:F4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opLeftCell="A4" workbookViewId="0">
      <selection activeCell="A48" sqref="A48:IV49"/>
    </sheetView>
  </sheetViews>
  <sheetFormatPr defaultRowHeight="12.75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40.5703125" customWidth="1"/>
    <col min="6" max="6" width="8.28515625" customWidth="1"/>
    <col min="7" max="8" width="15.7109375" style="18" customWidth="1"/>
    <col min="9" max="9" width="1.42578125" customWidth="1"/>
  </cols>
  <sheetData>
    <row r="1" spans="2:8" ht="17.25" customHeight="1"/>
    <row r="2" spans="2:8" s="25" customFormat="1" ht="18">
      <c r="B2" s="42" t="s">
        <v>319</v>
      </c>
      <c r="C2" s="43"/>
      <c r="D2" s="43"/>
      <c r="E2" s="44"/>
      <c r="G2" s="247" t="s">
        <v>234</v>
      </c>
      <c r="H2" s="247"/>
    </row>
    <row r="3" spans="2:8" s="25" customFormat="1" ht="9" customHeight="1">
      <c r="B3" s="42"/>
      <c r="C3" s="43"/>
      <c r="D3" s="43"/>
      <c r="E3" s="44"/>
      <c r="G3" s="49"/>
      <c r="H3" s="49"/>
    </row>
    <row r="4" spans="2:8" s="25" customFormat="1" ht="18" customHeight="1">
      <c r="B4" s="248" t="s">
        <v>284</v>
      </c>
      <c r="C4" s="248"/>
      <c r="D4" s="248"/>
      <c r="E4" s="248"/>
      <c r="F4" s="248"/>
      <c r="G4" s="248"/>
      <c r="H4" s="248"/>
    </row>
    <row r="5" spans="2:8" ht="6.75" customHeight="1"/>
    <row r="6" spans="2:8" ht="18.75" customHeight="1">
      <c r="B6" s="252" t="s">
        <v>5</v>
      </c>
      <c r="C6" s="254" t="s">
        <v>17</v>
      </c>
      <c r="D6" s="255"/>
      <c r="E6" s="256"/>
      <c r="F6" s="252" t="s">
        <v>18</v>
      </c>
      <c r="G6" s="157" t="s">
        <v>19</v>
      </c>
      <c r="H6" s="157" t="s">
        <v>19</v>
      </c>
    </row>
    <row r="7" spans="2:8" ht="18" customHeight="1">
      <c r="B7" s="253"/>
      <c r="C7" s="257"/>
      <c r="D7" s="258"/>
      <c r="E7" s="259"/>
      <c r="F7" s="253"/>
      <c r="G7" s="158" t="s">
        <v>20</v>
      </c>
      <c r="H7" s="159" t="s">
        <v>21</v>
      </c>
    </row>
    <row r="8" spans="2:8" s="25" customFormat="1" ht="20.100000000000001" customHeight="1">
      <c r="B8" s="160" t="s">
        <v>6</v>
      </c>
      <c r="C8" s="249" t="s">
        <v>22</v>
      </c>
      <c r="D8" s="250"/>
      <c r="E8" s="251"/>
      <c r="F8" s="161"/>
      <c r="G8" s="180">
        <f>G9+G12+G15+G20+G26+G27+G28</f>
        <v>2807656</v>
      </c>
      <c r="H8" s="175">
        <f>H9+H12+H15+H20+H26+H27+H28</f>
        <v>7392068</v>
      </c>
    </row>
    <row r="9" spans="2:8" s="25" customFormat="1" ht="15" customHeight="1">
      <c r="B9" s="163"/>
      <c r="C9" s="164">
        <v>1</v>
      </c>
      <c r="D9" s="165" t="s">
        <v>23</v>
      </c>
      <c r="E9" s="166"/>
      <c r="F9" s="167"/>
      <c r="G9" s="180">
        <f>G10+G11</f>
        <v>4563</v>
      </c>
      <c r="H9" s="175">
        <f>H10+H11</f>
        <v>-752437</v>
      </c>
    </row>
    <row r="10" spans="2:8" s="25" customFormat="1" ht="15" customHeight="1">
      <c r="B10" s="163"/>
      <c r="C10" s="164"/>
      <c r="D10" s="168" t="s">
        <v>25</v>
      </c>
      <c r="E10" s="169" t="s">
        <v>64</v>
      </c>
      <c r="F10" s="167"/>
      <c r="G10" s="162"/>
      <c r="H10" s="21">
        <v>-800000</v>
      </c>
    </row>
    <row r="11" spans="2:8" s="25" customFormat="1" ht="15" customHeight="1">
      <c r="B11" s="163"/>
      <c r="C11" s="164"/>
      <c r="D11" s="168" t="s">
        <v>26</v>
      </c>
      <c r="E11" s="169" t="s">
        <v>65</v>
      </c>
      <c r="F11" s="167"/>
      <c r="G11" s="162">
        <v>4563</v>
      </c>
      <c r="H11" s="21">
        <v>47563</v>
      </c>
    </row>
    <row r="12" spans="2:8" s="25" customFormat="1" ht="15" customHeight="1">
      <c r="B12" s="163"/>
      <c r="C12" s="164">
        <v>2</v>
      </c>
      <c r="D12" s="165" t="s">
        <v>24</v>
      </c>
      <c r="E12" s="166"/>
      <c r="F12" s="167"/>
      <c r="G12" s="162">
        <f>G13+G14</f>
        <v>0</v>
      </c>
      <c r="H12" s="21">
        <f>H13+H14</f>
        <v>0</v>
      </c>
    </row>
    <row r="13" spans="2:8" s="25" customFormat="1" ht="15" customHeight="1">
      <c r="B13" s="163"/>
      <c r="C13" s="170"/>
      <c r="D13" s="171" t="s">
        <v>25</v>
      </c>
      <c r="E13" s="169" t="s">
        <v>27</v>
      </c>
      <c r="F13" s="167"/>
      <c r="G13" s="162"/>
      <c r="H13" s="21"/>
    </row>
    <row r="14" spans="2:8" s="25" customFormat="1" ht="15" customHeight="1">
      <c r="B14" s="163"/>
      <c r="C14" s="170"/>
      <c r="D14" s="171" t="s">
        <v>26</v>
      </c>
      <c r="E14" s="169" t="s">
        <v>28</v>
      </c>
      <c r="F14" s="167"/>
      <c r="G14" s="162"/>
      <c r="H14" s="21"/>
    </row>
    <row r="15" spans="2:8" s="25" customFormat="1" ht="15" customHeight="1">
      <c r="B15" s="163"/>
      <c r="C15" s="164">
        <v>3</v>
      </c>
      <c r="D15" s="165" t="s">
        <v>29</v>
      </c>
      <c r="E15" s="166"/>
      <c r="F15" s="167"/>
      <c r="G15" s="180">
        <f>G16+G17+G18+G19</f>
        <v>472326</v>
      </c>
      <c r="H15" s="175">
        <f>H16+H17+H18+H19</f>
        <v>1287264</v>
      </c>
    </row>
    <row r="16" spans="2:8" s="25" customFormat="1" ht="15" customHeight="1">
      <c r="B16" s="163"/>
      <c r="C16" s="170"/>
      <c r="D16" s="171" t="s">
        <v>25</v>
      </c>
      <c r="E16" s="169" t="s">
        <v>33</v>
      </c>
      <c r="F16" s="167"/>
      <c r="G16" s="162"/>
      <c r="H16" s="21"/>
    </row>
    <row r="17" spans="2:8" s="25" customFormat="1" ht="15" customHeight="1">
      <c r="B17" s="163"/>
      <c r="C17" s="170"/>
      <c r="D17" s="171" t="s">
        <v>26</v>
      </c>
      <c r="E17" s="169" t="s">
        <v>291</v>
      </c>
      <c r="F17" s="167"/>
      <c r="G17" s="162"/>
      <c r="H17" s="21"/>
    </row>
    <row r="18" spans="2:8" s="25" customFormat="1" ht="15" customHeight="1">
      <c r="B18" s="163"/>
      <c r="C18" s="170"/>
      <c r="D18" s="171" t="s">
        <v>30</v>
      </c>
      <c r="E18" s="169" t="s">
        <v>320</v>
      </c>
      <c r="F18" s="167"/>
      <c r="G18" s="237">
        <v>472326</v>
      </c>
      <c r="H18" s="21">
        <v>1287264</v>
      </c>
    </row>
    <row r="19" spans="2:8" s="25" customFormat="1" ht="15" customHeight="1">
      <c r="B19" s="163"/>
      <c r="C19" s="170"/>
      <c r="D19" s="171" t="s">
        <v>31</v>
      </c>
      <c r="E19" s="169" t="s">
        <v>34</v>
      </c>
      <c r="F19" s="167"/>
      <c r="G19" s="162"/>
      <c r="H19" s="21"/>
    </row>
    <row r="20" spans="2:8" s="25" customFormat="1" ht="15" customHeight="1">
      <c r="B20" s="163"/>
      <c r="C20" s="164">
        <v>4</v>
      </c>
      <c r="D20" s="165" t="s">
        <v>35</v>
      </c>
      <c r="E20" s="166"/>
      <c r="F20" s="167"/>
      <c r="G20" s="162">
        <f>G21+G22+G23+G24+G25</f>
        <v>0</v>
      </c>
      <c r="H20" s="175">
        <f>H21+H22+H23+H24+H25</f>
        <v>6857241</v>
      </c>
    </row>
    <row r="21" spans="2:8" s="25" customFormat="1" ht="15" customHeight="1">
      <c r="B21" s="163"/>
      <c r="C21" s="170"/>
      <c r="D21" s="171" t="s">
        <v>25</v>
      </c>
      <c r="E21" s="169" t="s">
        <v>36</v>
      </c>
      <c r="F21" s="167"/>
      <c r="G21" s="162"/>
      <c r="H21" s="21"/>
    </row>
    <row r="22" spans="2:8" s="25" customFormat="1" ht="15" customHeight="1">
      <c r="B22" s="163"/>
      <c r="C22" s="170"/>
      <c r="D22" s="171" t="s">
        <v>26</v>
      </c>
      <c r="E22" s="169" t="s">
        <v>268</v>
      </c>
      <c r="F22" s="167"/>
      <c r="G22" s="162"/>
      <c r="H22" s="21"/>
    </row>
    <row r="23" spans="2:8" s="25" customFormat="1" ht="15" customHeight="1">
      <c r="B23" s="163"/>
      <c r="C23" s="170"/>
      <c r="D23" s="171" t="s">
        <v>30</v>
      </c>
      <c r="E23" s="169" t="s">
        <v>236</v>
      </c>
      <c r="F23" s="167"/>
      <c r="G23" s="162"/>
      <c r="H23" s="21">
        <v>6857241</v>
      </c>
    </row>
    <row r="24" spans="2:8" s="25" customFormat="1" ht="15" customHeight="1">
      <c r="B24" s="163"/>
      <c r="C24" s="170"/>
      <c r="D24" s="171" t="s">
        <v>31</v>
      </c>
      <c r="E24" s="169" t="s">
        <v>37</v>
      </c>
      <c r="F24" s="167"/>
      <c r="G24" s="162"/>
      <c r="H24" s="21"/>
    </row>
    <row r="25" spans="2:8" s="25" customFormat="1" ht="15" customHeight="1">
      <c r="B25" s="163"/>
      <c r="C25" s="170"/>
      <c r="D25" s="171" t="s">
        <v>32</v>
      </c>
      <c r="E25" s="169" t="s">
        <v>38</v>
      </c>
      <c r="F25" s="167"/>
      <c r="G25" s="162"/>
      <c r="H25" s="21"/>
    </row>
    <row r="26" spans="2:8" s="25" customFormat="1" ht="15" customHeight="1">
      <c r="B26" s="163"/>
      <c r="C26" s="164">
        <v>5</v>
      </c>
      <c r="D26" s="165" t="s">
        <v>39</v>
      </c>
      <c r="E26" s="166"/>
      <c r="F26" s="167"/>
      <c r="G26" s="162"/>
      <c r="H26" s="21"/>
    </row>
    <row r="27" spans="2:8" s="25" customFormat="1" ht="15" customHeight="1">
      <c r="B27" s="163"/>
      <c r="C27" s="164">
        <v>6</v>
      </c>
      <c r="D27" s="165" t="s">
        <v>40</v>
      </c>
      <c r="E27" s="166"/>
      <c r="F27" s="167"/>
      <c r="G27" s="162"/>
      <c r="H27" s="21"/>
    </row>
    <row r="28" spans="2:8" s="25" customFormat="1" ht="15" customHeight="1">
      <c r="B28" s="163"/>
      <c r="C28" s="164">
        <v>7</v>
      </c>
      <c r="D28" s="165" t="s">
        <v>41</v>
      </c>
      <c r="E28" s="166"/>
      <c r="F28" s="167"/>
      <c r="G28" s="180">
        <v>2330767</v>
      </c>
      <c r="H28" s="21"/>
    </row>
    <row r="29" spans="2:8" s="25" customFormat="1" ht="20.100000000000001" customHeight="1">
      <c r="B29" s="172" t="s">
        <v>7</v>
      </c>
      <c r="C29" s="249" t="s">
        <v>42</v>
      </c>
      <c r="D29" s="250"/>
      <c r="E29" s="251"/>
      <c r="F29" s="167"/>
      <c r="G29" s="180">
        <f>G30+G35+G40+G41+G45+G46</f>
        <v>9518564</v>
      </c>
      <c r="H29" s="175">
        <f>H30+H35+H40+H41+H45+H46</f>
        <v>10383887</v>
      </c>
    </row>
    <row r="30" spans="2:8" s="25" customFormat="1" ht="15" customHeight="1">
      <c r="B30" s="163"/>
      <c r="C30" s="164">
        <v>1</v>
      </c>
      <c r="D30" s="165" t="s">
        <v>43</v>
      </c>
      <c r="E30" s="166"/>
      <c r="F30" s="167"/>
      <c r="G30" s="162">
        <f>G31+G32+G33+G34</f>
        <v>0</v>
      </c>
      <c r="H30" s="21">
        <f>H31+H32+H33+H34</f>
        <v>0</v>
      </c>
    </row>
    <row r="31" spans="2:8" s="25" customFormat="1" ht="15" customHeight="1">
      <c r="B31" s="163"/>
      <c r="C31" s="170"/>
      <c r="D31" s="171" t="s">
        <v>44</v>
      </c>
      <c r="E31" s="169" t="s">
        <v>50</v>
      </c>
      <c r="F31" s="167"/>
      <c r="G31" s="162"/>
      <c r="H31" s="21"/>
    </row>
    <row r="32" spans="2:8" s="25" customFormat="1" ht="15" customHeight="1">
      <c r="B32" s="163"/>
      <c r="C32" s="170"/>
      <c r="D32" s="171" t="s">
        <v>26</v>
      </c>
      <c r="E32" s="169" t="s">
        <v>51</v>
      </c>
      <c r="F32" s="167"/>
      <c r="G32" s="162"/>
      <c r="H32" s="21"/>
    </row>
    <row r="33" spans="2:8" s="25" customFormat="1" ht="15" customHeight="1">
      <c r="B33" s="163"/>
      <c r="C33" s="170"/>
      <c r="D33" s="171" t="s">
        <v>30</v>
      </c>
      <c r="E33" s="169" t="s">
        <v>52</v>
      </c>
      <c r="F33" s="167"/>
      <c r="G33" s="162"/>
      <c r="H33" s="21"/>
    </row>
    <row r="34" spans="2:8" s="25" customFormat="1" ht="15" customHeight="1">
      <c r="B34" s="163"/>
      <c r="C34" s="170"/>
      <c r="D34" s="171" t="s">
        <v>31</v>
      </c>
      <c r="E34" s="169" t="s">
        <v>53</v>
      </c>
      <c r="F34" s="167"/>
      <c r="G34" s="162"/>
      <c r="H34" s="21"/>
    </row>
    <row r="35" spans="2:8" s="25" customFormat="1" ht="15" customHeight="1">
      <c r="B35" s="163"/>
      <c r="C35" s="164">
        <v>2</v>
      </c>
      <c r="D35" s="165" t="s">
        <v>45</v>
      </c>
      <c r="E35" s="173"/>
      <c r="F35" s="167"/>
      <c r="G35" s="180">
        <f>G36+G37+G38+G39</f>
        <v>9518564</v>
      </c>
      <c r="H35" s="21">
        <f>H36+H37+H38+H39</f>
        <v>10383887</v>
      </c>
    </row>
    <row r="36" spans="2:8" s="25" customFormat="1" ht="15" customHeight="1">
      <c r="B36" s="163"/>
      <c r="C36" s="170"/>
      <c r="D36" s="171" t="s">
        <v>25</v>
      </c>
      <c r="E36" s="169" t="s">
        <v>54</v>
      </c>
      <c r="F36" s="167"/>
      <c r="G36" s="162"/>
      <c r="H36" s="21"/>
    </row>
    <row r="37" spans="2:8" s="25" customFormat="1" ht="15" customHeight="1">
      <c r="B37" s="163"/>
      <c r="C37" s="170"/>
      <c r="D37" s="171" t="s">
        <v>26</v>
      </c>
      <c r="E37" s="169" t="s">
        <v>8</v>
      </c>
      <c r="F37" s="167"/>
      <c r="G37" s="162"/>
      <c r="H37" s="21"/>
    </row>
    <row r="38" spans="2:8" s="25" customFormat="1" ht="15" customHeight="1">
      <c r="B38" s="163"/>
      <c r="C38" s="170"/>
      <c r="D38" s="171" t="s">
        <v>30</v>
      </c>
      <c r="E38" s="169" t="s">
        <v>290</v>
      </c>
      <c r="F38" s="167"/>
      <c r="G38" s="162"/>
      <c r="H38" s="21"/>
    </row>
    <row r="39" spans="2:8" s="25" customFormat="1" ht="15" customHeight="1">
      <c r="B39" s="163"/>
      <c r="C39" s="170"/>
      <c r="D39" s="171" t="s">
        <v>31</v>
      </c>
      <c r="E39" s="169" t="s">
        <v>57</v>
      </c>
      <c r="F39" s="167"/>
      <c r="G39" s="162">
        <v>9518564</v>
      </c>
      <c r="H39" s="21">
        <v>10383887</v>
      </c>
    </row>
    <row r="40" spans="2:8" s="25" customFormat="1" ht="15" customHeight="1">
      <c r="B40" s="163"/>
      <c r="C40" s="164">
        <v>3</v>
      </c>
      <c r="D40" s="165" t="s">
        <v>46</v>
      </c>
      <c r="E40" s="166"/>
      <c r="F40" s="167"/>
      <c r="G40" s="162"/>
      <c r="H40" s="21"/>
    </row>
    <row r="41" spans="2:8" s="25" customFormat="1" ht="15" customHeight="1">
      <c r="B41" s="163"/>
      <c r="C41" s="164">
        <v>4</v>
      </c>
      <c r="D41" s="165" t="s">
        <v>47</v>
      </c>
      <c r="E41" s="166"/>
      <c r="F41" s="167"/>
      <c r="G41" s="162">
        <f>G42+G43+G44</f>
        <v>0</v>
      </c>
      <c r="H41" s="21">
        <f>H42+H43+H44</f>
        <v>0</v>
      </c>
    </row>
    <row r="42" spans="2:8" s="25" customFormat="1" ht="15" customHeight="1">
      <c r="B42" s="163"/>
      <c r="C42" s="170"/>
      <c r="D42" s="171" t="s">
        <v>25</v>
      </c>
      <c r="E42" s="169" t="s">
        <v>55</v>
      </c>
      <c r="F42" s="167"/>
      <c r="G42" s="162"/>
      <c r="H42" s="21"/>
    </row>
    <row r="43" spans="2:8" s="25" customFormat="1" ht="15" customHeight="1">
      <c r="B43" s="163"/>
      <c r="C43" s="170"/>
      <c r="D43" s="171" t="s">
        <v>26</v>
      </c>
      <c r="E43" s="169" t="s">
        <v>56</v>
      </c>
      <c r="F43" s="167"/>
      <c r="G43" s="162"/>
      <c r="H43" s="21"/>
    </row>
    <row r="44" spans="2:8" s="25" customFormat="1" ht="15" customHeight="1">
      <c r="B44" s="163"/>
      <c r="C44" s="170"/>
      <c r="D44" s="171" t="s">
        <v>30</v>
      </c>
      <c r="E44" s="169" t="s">
        <v>58</v>
      </c>
      <c r="F44" s="167"/>
      <c r="G44" s="162"/>
      <c r="H44" s="21"/>
    </row>
    <row r="45" spans="2:8" s="25" customFormat="1" ht="15" customHeight="1">
      <c r="B45" s="163"/>
      <c r="C45" s="164">
        <v>5</v>
      </c>
      <c r="D45" s="165" t="s">
        <v>48</v>
      </c>
      <c r="E45" s="166"/>
      <c r="F45" s="167"/>
      <c r="G45" s="162"/>
      <c r="H45" s="21"/>
    </row>
    <row r="46" spans="2:8" s="25" customFormat="1" ht="15" customHeight="1">
      <c r="B46" s="163"/>
      <c r="C46" s="164">
        <v>6</v>
      </c>
      <c r="D46" s="165" t="s">
        <v>49</v>
      </c>
      <c r="E46" s="166"/>
      <c r="F46" s="167"/>
      <c r="G46" s="162"/>
      <c r="H46" s="21"/>
    </row>
    <row r="47" spans="2:8" s="25" customFormat="1" ht="35.25" customHeight="1">
      <c r="B47" s="167"/>
      <c r="C47" s="249" t="s">
        <v>91</v>
      </c>
      <c r="D47" s="250"/>
      <c r="E47" s="251"/>
      <c r="F47" s="167"/>
      <c r="G47" s="180">
        <f>G8+G29</f>
        <v>12326220</v>
      </c>
      <c r="H47" s="175">
        <f>H8+H29</f>
        <v>17775955</v>
      </c>
    </row>
  </sheetData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topLeftCell="E28" workbookViewId="0">
      <selection activeCell="J10" sqref="J1:P65536"/>
    </sheetView>
  </sheetViews>
  <sheetFormatPr defaultRowHeight="12.75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40.5703125" customWidth="1"/>
    <col min="6" max="6" width="8.28515625" customWidth="1"/>
    <col min="7" max="8" width="15.7109375" style="18" customWidth="1"/>
    <col min="9" max="9" width="1.42578125" customWidth="1"/>
  </cols>
  <sheetData>
    <row r="2" spans="2:8" s="25" customFormat="1" ht="18">
      <c r="B2" s="42" t="str">
        <f>Aktivet!B2</f>
        <v xml:space="preserve">Shoqeria "DISHNICA ENERGJI" shpk                                         </v>
      </c>
      <c r="C2" s="43"/>
      <c r="D2" s="43"/>
      <c r="E2" s="44"/>
      <c r="G2" s="247" t="s">
        <v>234</v>
      </c>
      <c r="H2" s="247"/>
    </row>
    <row r="3" spans="2:8" s="25" customFormat="1" ht="6" customHeight="1">
      <c r="B3" s="42"/>
      <c r="C3" s="43"/>
      <c r="D3" s="43"/>
      <c r="E3" s="44"/>
      <c r="G3" s="49"/>
      <c r="H3" s="49"/>
    </row>
    <row r="4" spans="2:8" s="25" customFormat="1" ht="18" customHeight="1">
      <c r="B4" s="248" t="s">
        <v>285</v>
      </c>
      <c r="C4" s="248"/>
      <c r="D4" s="248"/>
      <c r="E4" s="248"/>
      <c r="F4" s="248"/>
      <c r="G4" s="248"/>
      <c r="H4" s="248"/>
    </row>
    <row r="5" spans="2:8" ht="6.75" customHeight="1"/>
    <row r="6" spans="2:8" s="25" customFormat="1" ht="15.95" customHeight="1">
      <c r="B6" s="263" t="s">
        <v>5</v>
      </c>
      <c r="C6" s="265" t="s">
        <v>86</v>
      </c>
      <c r="D6" s="266"/>
      <c r="E6" s="267"/>
      <c r="F6" s="263" t="s">
        <v>18</v>
      </c>
      <c r="G6" s="39" t="s">
        <v>19</v>
      </c>
      <c r="H6" s="39" t="s">
        <v>19</v>
      </c>
    </row>
    <row r="7" spans="2:8" s="25" customFormat="1" ht="15.95" customHeight="1">
      <c r="B7" s="264"/>
      <c r="C7" s="268"/>
      <c r="D7" s="269"/>
      <c r="E7" s="270"/>
      <c r="F7" s="264"/>
      <c r="G7" s="40" t="s">
        <v>20</v>
      </c>
      <c r="H7" s="41" t="s">
        <v>21</v>
      </c>
    </row>
    <row r="8" spans="2:8" s="25" customFormat="1" ht="24.95" customHeight="1">
      <c r="B8" s="45" t="s">
        <v>6</v>
      </c>
      <c r="C8" s="260" t="s">
        <v>87</v>
      </c>
      <c r="D8" s="261"/>
      <c r="E8" s="262"/>
      <c r="F8" s="27"/>
      <c r="G8" s="175">
        <f>G9+G10+G14+G21+G22</f>
        <v>7722352</v>
      </c>
      <c r="H8" s="175">
        <f>H9+H10+H14+H21+H22</f>
        <v>4016455</v>
      </c>
    </row>
    <row r="9" spans="2:8" s="25" customFormat="1" ht="15.95" customHeight="1">
      <c r="B9" s="26"/>
      <c r="C9" s="28">
        <v>1</v>
      </c>
      <c r="D9" s="29" t="s">
        <v>59</v>
      </c>
      <c r="E9" s="30"/>
      <c r="F9" s="27"/>
      <c r="G9" s="21"/>
      <c r="H9" s="21"/>
    </row>
    <row r="10" spans="2:8" s="25" customFormat="1" ht="15.95" customHeight="1">
      <c r="B10" s="26"/>
      <c r="C10" s="28">
        <v>2</v>
      </c>
      <c r="D10" s="29" t="s">
        <v>60</v>
      </c>
      <c r="E10" s="30"/>
      <c r="F10" s="27"/>
      <c r="G10" s="175">
        <f>G11+G12+G13</f>
        <v>0</v>
      </c>
      <c r="H10" s="21">
        <f>H11+H12+H13</f>
        <v>0</v>
      </c>
    </row>
    <row r="11" spans="2:8" s="25" customFormat="1" ht="15.95" customHeight="1">
      <c r="B11" s="26"/>
      <c r="C11" s="31"/>
      <c r="D11" s="32" t="s">
        <v>25</v>
      </c>
      <c r="E11" s="33" t="s">
        <v>69</v>
      </c>
      <c r="F11" s="27"/>
      <c r="G11" s="21"/>
      <c r="H11" s="21"/>
    </row>
    <row r="12" spans="2:8" s="25" customFormat="1" ht="15.95" customHeight="1">
      <c r="B12" s="26"/>
      <c r="C12" s="31"/>
      <c r="D12" s="32" t="s">
        <v>26</v>
      </c>
      <c r="E12" s="33" t="s">
        <v>66</v>
      </c>
      <c r="F12" s="27"/>
      <c r="G12" s="21"/>
      <c r="H12" s="21"/>
    </row>
    <row r="13" spans="2:8" s="25" customFormat="1" ht="15.95" customHeight="1">
      <c r="B13" s="26"/>
      <c r="C13" s="31"/>
      <c r="D13" s="32" t="s">
        <v>30</v>
      </c>
      <c r="E13" s="33" t="s">
        <v>67</v>
      </c>
      <c r="F13" s="27"/>
      <c r="G13" s="21"/>
      <c r="H13" s="21"/>
    </row>
    <row r="14" spans="2:8" s="25" customFormat="1" ht="15.95" customHeight="1">
      <c r="B14" s="26"/>
      <c r="C14" s="28">
        <v>3</v>
      </c>
      <c r="D14" s="29" t="s">
        <v>61</v>
      </c>
      <c r="E14" s="30"/>
      <c r="F14" s="27"/>
      <c r="G14" s="175">
        <f>+SUM(G15:G20)</f>
        <v>7722352</v>
      </c>
      <c r="H14" s="175">
        <f>H15+H16+H18+H19+H20+H17</f>
        <v>4016455</v>
      </c>
    </row>
    <row r="15" spans="2:8" s="25" customFormat="1" ht="15.95" customHeight="1">
      <c r="B15" s="26"/>
      <c r="C15" s="31"/>
      <c r="D15" s="32" t="s">
        <v>25</v>
      </c>
      <c r="E15" s="33" t="s">
        <v>216</v>
      </c>
      <c r="F15" s="27"/>
      <c r="G15" s="21">
        <v>376700</v>
      </c>
      <c r="H15" s="21"/>
    </row>
    <row r="16" spans="2:8" s="25" customFormat="1" ht="15.95" customHeight="1">
      <c r="B16" s="26"/>
      <c r="C16" s="31"/>
      <c r="D16" s="32" t="s">
        <v>26</v>
      </c>
      <c r="E16" s="33" t="s">
        <v>115</v>
      </c>
      <c r="F16" s="27"/>
      <c r="G16" s="21">
        <v>754414</v>
      </c>
      <c r="H16" s="21">
        <v>281614</v>
      </c>
    </row>
    <row r="17" spans="2:8" s="25" customFormat="1" ht="15.95" customHeight="1">
      <c r="B17" s="26"/>
      <c r="C17" s="31"/>
      <c r="D17" s="32" t="s">
        <v>30</v>
      </c>
      <c r="E17" s="33" t="s">
        <v>289</v>
      </c>
      <c r="F17" s="27"/>
      <c r="G17" s="21">
        <v>18950</v>
      </c>
      <c r="H17" s="21">
        <v>14514</v>
      </c>
    </row>
    <row r="18" spans="2:8" s="25" customFormat="1" ht="15.95" customHeight="1">
      <c r="B18" s="26"/>
      <c r="C18" s="31"/>
      <c r="D18" s="32" t="s">
        <v>31</v>
      </c>
      <c r="E18" s="33" t="s">
        <v>327</v>
      </c>
      <c r="F18" s="27"/>
      <c r="G18" s="21">
        <v>584381</v>
      </c>
      <c r="H18" s="21"/>
    </row>
    <row r="19" spans="2:8" s="25" customFormat="1" ht="15.95" customHeight="1">
      <c r="B19" s="26"/>
      <c r="C19" s="31"/>
      <c r="D19" s="32" t="s">
        <v>32</v>
      </c>
      <c r="E19" s="33" t="s">
        <v>305</v>
      </c>
      <c r="F19" s="27"/>
      <c r="G19" s="21">
        <v>5987907</v>
      </c>
      <c r="H19" s="21">
        <v>3720327</v>
      </c>
    </row>
    <row r="20" spans="2:8" s="25" customFormat="1" ht="15.95" customHeight="1">
      <c r="B20" s="26"/>
      <c r="C20" s="31"/>
      <c r="D20" s="32" t="s">
        <v>254</v>
      </c>
      <c r="E20" s="33" t="s">
        <v>306</v>
      </c>
      <c r="F20" s="27"/>
      <c r="G20" s="21"/>
      <c r="H20" s="21"/>
    </row>
    <row r="21" spans="2:8" s="25" customFormat="1" ht="15.95" customHeight="1">
      <c r="B21" s="26"/>
      <c r="C21" s="28">
        <v>4</v>
      </c>
      <c r="D21" s="29" t="s">
        <v>62</v>
      </c>
      <c r="E21" s="30"/>
      <c r="F21" s="27"/>
      <c r="G21" s="21"/>
      <c r="H21" s="21"/>
    </row>
    <row r="22" spans="2:8" s="25" customFormat="1" ht="24.75" customHeight="1">
      <c r="B22" s="26"/>
      <c r="C22" s="28">
        <v>5</v>
      </c>
      <c r="D22" s="29" t="s">
        <v>63</v>
      </c>
      <c r="E22" s="30"/>
      <c r="F22" s="27"/>
      <c r="G22" s="21"/>
      <c r="H22" s="21"/>
    </row>
    <row r="23" spans="2:8" s="25" customFormat="1" ht="15.95" customHeight="1">
      <c r="B23" s="45" t="s">
        <v>7</v>
      </c>
      <c r="C23" s="260" t="s">
        <v>88</v>
      </c>
      <c r="D23" s="261"/>
      <c r="E23" s="262"/>
      <c r="F23" s="27"/>
      <c r="G23" s="175">
        <f>G24+G27+G28+G29</f>
        <v>15318422</v>
      </c>
      <c r="H23" s="175">
        <f>H24+H27+H28+H29</f>
        <v>16364652</v>
      </c>
    </row>
    <row r="24" spans="2:8" s="25" customFormat="1" ht="15.95" customHeight="1">
      <c r="B24" s="26"/>
      <c r="C24" s="28">
        <v>1</v>
      </c>
      <c r="D24" s="29" t="s">
        <v>70</v>
      </c>
      <c r="E24" s="34"/>
      <c r="F24" s="27"/>
      <c r="G24" s="175">
        <f>G25+G26</f>
        <v>0</v>
      </c>
      <c r="H24" s="21">
        <f>H25+H26</f>
        <v>0</v>
      </c>
    </row>
    <row r="25" spans="2:8" s="25" customFormat="1" ht="15.95" customHeight="1">
      <c r="B25" s="26"/>
      <c r="C25" s="31"/>
      <c r="D25" s="32" t="s">
        <v>25</v>
      </c>
      <c r="E25" s="33" t="s">
        <v>71</v>
      </c>
      <c r="F25" s="27"/>
      <c r="G25" s="21"/>
      <c r="H25" s="21"/>
    </row>
    <row r="26" spans="2:8" s="25" customFormat="1" ht="15.95" customHeight="1">
      <c r="B26" s="26"/>
      <c r="C26" s="31"/>
      <c r="D26" s="32" t="s">
        <v>26</v>
      </c>
      <c r="E26" s="33" t="s">
        <v>67</v>
      </c>
      <c r="F26" s="27"/>
      <c r="G26" s="21"/>
      <c r="H26" s="21"/>
    </row>
    <row r="27" spans="2:8" s="25" customFormat="1" ht="15.95" customHeight="1">
      <c r="B27" s="26"/>
      <c r="C27" s="28">
        <v>2</v>
      </c>
      <c r="D27" s="29" t="s">
        <v>72</v>
      </c>
      <c r="E27" s="30"/>
      <c r="F27" s="27"/>
      <c r="G27" s="21">
        <v>15318422</v>
      </c>
      <c r="H27" s="21">
        <v>16364652</v>
      </c>
    </row>
    <row r="28" spans="2:8" s="25" customFormat="1" ht="15.95" customHeight="1">
      <c r="B28" s="26"/>
      <c r="C28" s="28">
        <v>3</v>
      </c>
      <c r="D28" s="29" t="s">
        <v>62</v>
      </c>
      <c r="E28" s="30"/>
      <c r="F28" s="27"/>
      <c r="G28" s="21"/>
      <c r="H28" s="21"/>
    </row>
    <row r="29" spans="2:8" s="25" customFormat="1" ht="24.75" customHeight="1">
      <c r="B29" s="26"/>
      <c r="C29" s="28">
        <v>4</v>
      </c>
      <c r="D29" s="29" t="s">
        <v>73</v>
      </c>
      <c r="E29" s="30"/>
      <c r="F29" s="27"/>
      <c r="G29" s="21"/>
      <c r="H29" s="21"/>
    </row>
    <row r="30" spans="2:8" s="25" customFormat="1" ht="24.75" customHeight="1">
      <c r="B30" s="26"/>
      <c r="C30" s="260" t="s">
        <v>90</v>
      </c>
      <c r="D30" s="261"/>
      <c r="E30" s="262"/>
      <c r="F30" s="27"/>
      <c r="G30" s="175">
        <f>G8+G23</f>
        <v>23040774</v>
      </c>
      <c r="H30" s="175">
        <f>H8+H23</f>
        <v>20381107</v>
      </c>
    </row>
    <row r="31" spans="2:8" s="25" customFormat="1" ht="15.95" customHeight="1">
      <c r="B31" s="45" t="s">
        <v>74</v>
      </c>
      <c r="C31" s="260" t="s">
        <v>75</v>
      </c>
      <c r="D31" s="261"/>
      <c r="E31" s="262"/>
      <c r="F31" s="27"/>
      <c r="G31" s="175">
        <f>G32+G33+G34+G35+G36+G37+G38+G39+G40+G41</f>
        <v>-10714554</v>
      </c>
      <c r="H31" s="175">
        <f>H32+H33+H34+H35+H36+H37+H38+H39+H40+H41</f>
        <v>-2605152</v>
      </c>
    </row>
    <row r="32" spans="2:8" s="25" customFormat="1" ht="15.95" customHeight="1">
      <c r="B32" s="26"/>
      <c r="C32" s="28">
        <v>1</v>
      </c>
      <c r="D32" s="29" t="s">
        <v>76</v>
      </c>
      <c r="E32" s="30"/>
      <c r="F32" s="27"/>
      <c r="G32" s="21"/>
      <c r="H32" s="21"/>
    </row>
    <row r="33" spans="2:8" s="25" customFormat="1" ht="15.95" customHeight="1">
      <c r="B33" s="26"/>
      <c r="C33" s="47">
        <v>2</v>
      </c>
      <c r="D33" s="29" t="s">
        <v>77</v>
      </c>
      <c r="E33" s="30"/>
      <c r="F33" s="27"/>
      <c r="G33" s="21"/>
      <c r="H33" s="21"/>
    </row>
    <row r="34" spans="2:8" s="25" customFormat="1" ht="15.95" customHeight="1">
      <c r="B34" s="26"/>
      <c r="C34" s="28">
        <v>3</v>
      </c>
      <c r="D34" s="29" t="s">
        <v>78</v>
      </c>
      <c r="E34" s="30"/>
      <c r="F34" s="27"/>
      <c r="G34" s="21">
        <v>100000</v>
      </c>
      <c r="H34" s="21">
        <v>100000</v>
      </c>
    </row>
    <row r="35" spans="2:8" s="25" customFormat="1" ht="15.95" customHeight="1">
      <c r="B35" s="26"/>
      <c r="C35" s="47">
        <v>4</v>
      </c>
      <c r="D35" s="29" t="s">
        <v>79</v>
      </c>
      <c r="E35" s="30"/>
      <c r="F35" s="27"/>
      <c r="G35" s="21"/>
      <c r="H35" s="21"/>
    </row>
    <row r="36" spans="2:8" s="25" customFormat="1" ht="15.95" customHeight="1">
      <c r="B36" s="26"/>
      <c r="C36" s="28">
        <v>5</v>
      </c>
      <c r="D36" s="29" t="s">
        <v>80</v>
      </c>
      <c r="E36" s="30"/>
      <c r="F36" s="27"/>
      <c r="G36" s="21"/>
      <c r="H36" s="21"/>
    </row>
    <row r="37" spans="2:8" s="25" customFormat="1" ht="15.95" customHeight="1">
      <c r="B37" s="26"/>
      <c r="C37" s="47">
        <v>6</v>
      </c>
      <c r="D37" s="29" t="s">
        <v>81</v>
      </c>
      <c r="E37" s="30"/>
      <c r="F37" s="27"/>
      <c r="G37" s="21"/>
      <c r="H37" s="21"/>
    </row>
    <row r="38" spans="2:8" s="25" customFormat="1" ht="15.95" customHeight="1">
      <c r="B38" s="26"/>
      <c r="C38" s="28">
        <v>7</v>
      </c>
      <c r="D38" s="29" t="s">
        <v>82</v>
      </c>
      <c r="E38" s="30"/>
      <c r="F38" s="27"/>
      <c r="G38" s="21"/>
      <c r="H38" s="21"/>
    </row>
    <row r="39" spans="2:8" s="25" customFormat="1" ht="15.95" customHeight="1">
      <c r="B39" s="26"/>
      <c r="C39" s="47">
        <v>8</v>
      </c>
      <c r="D39" s="29" t="s">
        <v>83</v>
      </c>
      <c r="E39" s="30"/>
      <c r="F39" s="27"/>
      <c r="G39" s="21"/>
      <c r="H39" s="21"/>
    </row>
    <row r="40" spans="2:8" s="25" customFormat="1" ht="15.95" customHeight="1">
      <c r="B40" s="26"/>
      <c r="C40" s="28">
        <v>9</v>
      </c>
      <c r="D40" s="29" t="s">
        <v>84</v>
      </c>
      <c r="E40" s="30"/>
      <c r="F40" s="27"/>
      <c r="G40" s="21">
        <v>-2705152</v>
      </c>
      <c r="H40" s="21"/>
    </row>
    <row r="41" spans="2:8" s="25" customFormat="1" ht="15.75" customHeight="1">
      <c r="B41" s="26"/>
      <c r="C41" s="47">
        <v>10</v>
      </c>
      <c r="D41" s="29" t="s">
        <v>85</v>
      </c>
      <c r="E41" s="30"/>
      <c r="F41" s="27"/>
      <c r="G41" s="21">
        <v>-8109402</v>
      </c>
      <c r="H41" s="21">
        <v>-2705152</v>
      </c>
    </row>
    <row r="42" spans="2:8" s="25" customFormat="1" ht="15.95" customHeight="1">
      <c r="B42" s="26"/>
      <c r="C42" s="260" t="s">
        <v>89</v>
      </c>
      <c r="D42" s="261"/>
      <c r="E42" s="262"/>
      <c r="F42" s="27"/>
      <c r="G42" s="175">
        <f>G30+G31</f>
        <v>12326220</v>
      </c>
      <c r="H42" s="175">
        <f>H30+H31</f>
        <v>17775955</v>
      </c>
    </row>
    <row r="43" spans="2:8" s="25" customFormat="1" ht="15.95" customHeight="1">
      <c r="B43" s="36"/>
      <c r="C43" s="36"/>
      <c r="D43" s="48"/>
      <c r="E43" s="37"/>
      <c r="F43" s="37"/>
      <c r="G43" s="38"/>
      <c r="H43" s="38"/>
    </row>
    <row r="44" spans="2:8" s="25" customFormat="1" ht="15.95" customHeight="1">
      <c r="B44" s="36"/>
      <c r="C44" s="36"/>
      <c r="D44" s="48"/>
      <c r="E44" s="37"/>
      <c r="F44" s="37"/>
      <c r="G44" s="38"/>
      <c r="H44" s="38"/>
    </row>
    <row r="45" spans="2:8" s="25" customFormat="1" ht="15.95" customHeight="1">
      <c r="B45" s="36"/>
      <c r="C45" s="36"/>
      <c r="D45" s="48"/>
      <c r="E45" s="37"/>
      <c r="F45" s="37"/>
      <c r="G45" s="38"/>
      <c r="H45" s="38"/>
    </row>
    <row r="46" spans="2:8" s="25" customFormat="1" ht="15.95" customHeight="1">
      <c r="B46" s="36"/>
      <c r="C46" s="36"/>
      <c r="D46" s="48"/>
      <c r="E46" s="37"/>
      <c r="F46" s="37"/>
      <c r="G46" s="38"/>
      <c r="H46" s="38"/>
    </row>
    <row r="47" spans="2:8" s="25" customFormat="1" ht="15.95" customHeight="1">
      <c r="B47" s="36"/>
      <c r="C47" s="36"/>
      <c r="D47" s="48"/>
      <c r="E47" s="37"/>
      <c r="F47" s="37"/>
      <c r="G47" s="38"/>
      <c r="H47" s="38"/>
    </row>
    <row r="48" spans="2:8" s="25" customFormat="1" ht="15.95" customHeight="1">
      <c r="B48" s="36"/>
      <c r="C48" s="36"/>
      <c r="D48" s="48"/>
      <c r="E48" s="37"/>
      <c r="F48" s="37"/>
      <c r="G48" s="38"/>
      <c r="H48" s="38"/>
    </row>
    <row r="49" spans="2:8" s="25" customFormat="1" ht="15.95" customHeight="1">
      <c r="B49" s="36"/>
      <c r="C49" s="36"/>
      <c r="D49" s="48"/>
      <c r="E49" s="37"/>
      <c r="F49" s="37"/>
      <c r="G49" s="38"/>
      <c r="H49" s="38"/>
    </row>
    <row r="50" spans="2:8" s="25" customFormat="1" ht="15.95" customHeight="1">
      <c r="B50" s="36"/>
      <c r="C50" s="36"/>
      <c r="D50" s="48"/>
      <c r="E50" s="37"/>
      <c r="F50" s="37"/>
      <c r="G50" s="38"/>
      <c r="H50" s="38"/>
    </row>
    <row r="51" spans="2:8" s="25" customFormat="1" ht="15.95" customHeight="1">
      <c r="B51" s="36"/>
      <c r="C51" s="36"/>
      <c r="D51" s="48"/>
      <c r="E51" s="37"/>
      <c r="F51" s="37"/>
      <c r="G51" s="38"/>
      <c r="H51" s="38"/>
    </row>
    <row r="52" spans="2:8">
      <c r="B52" s="36"/>
      <c r="C52" s="36"/>
      <c r="D52" s="36"/>
      <c r="E52" s="36"/>
      <c r="F52" s="37"/>
      <c r="G52" s="38"/>
      <c r="H52" s="38"/>
    </row>
    <row r="53" spans="2:8">
      <c r="B53" s="10"/>
      <c r="C53" s="10"/>
      <c r="D53" s="35"/>
      <c r="E53" s="5"/>
      <c r="F53" s="5"/>
      <c r="G53" s="20"/>
      <c r="H53" s="20"/>
    </row>
  </sheetData>
  <mergeCells count="10">
    <mergeCell ref="C31:E31"/>
    <mergeCell ref="C42:E42"/>
    <mergeCell ref="B6:B7"/>
    <mergeCell ref="C6:E7"/>
    <mergeCell ref="C23:E23"/>
    <mergeCell ref="G2:H2"/>
    <mergeCell ref="B4:H4"/>
    <mergeCell ref="C30:E30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workbookViewId="0">
      <selection activeCell="E34" sqref="E34"/>
    </sheetView>
  </sheetViews>
  <sheetFormatPr defaultRowHeight="12.75"/>
  <cols>
    <col min="1" max="1" width="13.28515625" style="197" customWidth="1"/>
    <col min="2" max="3" width="3.7109375" style="196" customWidth="1"/>
    <col min="4" max="4" width="2.7109375" style="196" customWidth="1"/>
    <col min="5" max="5" width="51.7109375" style="197" customWidth="1"/>
    <col min="6" max="6" width="14.85546875" style="198" customWidth="1"/>
    <col min="7" max="7" width="14" style="198" customWidth="1"/>
    <col min="8" max="8" width="1.42578125" style="197" customWidth="1"/>
    <col min="9" max="16384" width="9.140625" style="197"/>
  </cols>
  <sheetData>
    <row r="2" spans="2:7" s="195" customFormat="1" ht="18">
      <c r="B2" s="190" t="str">
        <f>Aktivet!B2</f>
        <v xml:space="preserve">Shoqeria "DISHNICA ENERGJI" shpk                                         </v>
      </c>
      <c r="C2" s="190"/>
      <c r="D2" s="191"/>
      <c r="E2" s="192"/>
      <c r="F2" s="193" t="s">
        <v>116</v>
      </c>
      <c r="G2" s="194"/>
    </row>
    <row r="3" spans="2:7" s="195" customFormat="1" ht="9" customHeight="1">
      <c r="B3" s="190"/>
      <c r="C3" s="190"/>
      <c r="D3" s="191"/>
      <c r="E3" s="192"/>
      <c r="F3" s="193"/>
      <c r="G3" s="194"/>
    </row>
    <row r="4" spans="2:7" s="195" customFormat="1" ht="16.5" customHeight="1">
      <c r="B4" s="277" t="s">
        <v>286</v>
      </c>
      <c r="C4" s="277"/>
      <c r="D4" s="277"/>
      <c r="E4" s="277"/>
      <c r="F4" s="277"/>
      <c r="G4" s="277"/>
    </row>
    <row r="5" spans="2:7" ht="6.75" customHeight="1"/>
    <row r="6" spans="2:7" s="195" customFormat="1" ht="15.95" customHeight="1">
      <c r="B6" s="278" t="s">
        <v>5</v>
      </c>
      <c r="C6" s="281"/>
      <c r="D6" s="282"/>
      <c r="E6" s="283"/>
      <c r="F6" s="200" t="s">
        <v>19</v>
      </c>
      <c r="G6" s="200" t="s">
        <v>19</v>
      </c>
    </row>
    <row r="7" spans="2:7" s="195" customFormat="1" ht="15.95" customHeight="1">
      <c r="B7" s="279"/>
      <c r="C7" s="284"/>
      <c r="D7" s="285"/>
      <c r="E7" s="286"/>
      <c r="F7" s="201" t="s">
        <v>20</v>
      </c>
      <c r="G7" s="202" t="s">
        <v>21</v>
      </c>
    </row>
    <row r="8" spans="2:7" s="195" customFormat="1" ht="15.95" customHeight="1">
      <c r="B8" s="203">
        <v>1</v>
      </c>
      <c r="C8" s="204" t="s">
        <v>92</v>
      </c>
      <c r="D8" s="205"/>
      <c r="E8" s="206"/>
      <c r="F8" s="178">
        <v>4089692</v>
      </c>
      <c r="G8" s="178">
        <v>420918</v>
      </c>
    </row>
    <row r="9" spans="2:7" s="195" customFormat="1" ht="15.95" customHeight="1">
      <c r="B9" s="203">
        <v>2</v>
      </c>
      <c r="C9" s="204" t="s">
        <v>93</v>
      </c>
      <c r="E9" s="206"/>
      <c r="F9" s="178">
        <f>+F10+F12+F15+F16+F20</f>
        <v>-10114604</v>
      </c>
      <c r="G9" s="178">
        <f>+G10+G14+G15+G16+G20</f>
        <v>-1395934</v>
      </c>
    </row>
    <row r="10" spans="2:7" s="195" customFormat="1" ht="15.95" customHeight="1">
      <c r="B10" s="278"/>
      <c r="C10" s="199"/>
      <c r="D10" s="208" t="s">
        <v>94</v>
      </c>
      <c r="F10" s="273">
        <v>-6857241</v>
      </c>
      <c r="G10" s="273">
        <v>6857241</v>
      </c>
    </row>
    <row r="11" spans="2:7" s="195" customFormat="1" ht="15.95" customHeight="1">
      <c r="B11" s="279"/>
      <c r="C11" s="185"/>
      <c r="D11" s="209" t="s">
        <v>95</v>
      </c>
      <c r="E11" s="210"/>
      <c r="F11" s="274"/>
      <c r="G11" s="274"/>
    </row>
    <row r="12" spans="2:7" s="195" customFormat="1" ht="15.95" customHeight="1">
      <c r="B12" s="278"/>
      <c r="C12" s="199"/>
      <c r="D12" s="208" t="s">
        <v>96</v>
      </c>
      <c r="F12" s="273">
        <v>-1676840</v>
      </c>
      <c r="G12" s="275"/>
    </row>
    <row r="13" spans="2:7" s="195" customFormat="1" ht="15.95" customHeight="1">
      <c r="B13" s="279"/>
      <c r="C13" s="185"/>
      <c r="D13" s="209" t="s">
        <v>97</v>
      </c>
      <c r="E13" s="210"/>
      <c r="F13" s="274"/>
      <c r="G13" s="276"/>
    </row>
    <row r="14" spans="2:7" s="195" customFormat="1" ht="15.95" customHeight="1">
      <c r="B14" s="203">
        <v>3</v>
      </c>
      <c r="C14" s="184"/>
      <c r="D14" s="206" t="s">
        <v>98</v>
      </c>
      <c r="E14" s="211"/>
      <c r="F14" s="207"/>
      <c r="G14" s="176">
        <v>-6857241</v>
      </c>
    </row>
    <row r="15" spans="2:7" s="195" customFormat="1" ht="15.95" customHeight="1">
      <c r="B15" s="203">
        <v>4</v>
      </c>
      <c r="C15" s="184"/>
      <c r="D15" s="206" t="s">
        <v>99</v>
      </c>
      <c r="F15" s="207">
        <v>-5000</v>
      </c>
      <c r="G15" s="187">
        <v>-3000</v>
      </c>
    </row>
    <row r="16" spans="2:7" s="195" customFormat="1" ht="15.95" customHeight="1">
      <c r="B16" s="203">
        <v>5</v>
      </c>
      <c r="C16" s="184"/>
      <c r="D16" s="212" t="s">
        <v>100</v>
      </c>
      <c r="E16" s="206"/>
      <c r="F16" s="178">
        <f>F17+F18+F19</f>
        <v>-710200</v>
      </c>
      <c r="G16" s="178">
        <f>G17+G18</f>
        <v>-448945</v>
      </c>
    </row>
    <row r="17" spans="2:7" s="195" customFormat="1" ht="15.95" customHeight="1">
      <c r="B17" s="213" t="s">
        <v>251</v>
      </c>
      <c r="C17" s="184"/>
      <c r="D17" s="212"/>
      <c r="E17" s="214" t="s">
        <v>101</v>
      </c>
      <c r="F17" s="207">
        <v>-600000</v>
      </c>
      <c r="G17" s="176">
        <v>-384700</v>
      </c>
    </row>
    <row r="18" spans="2:7" s="195" customFormat="1" ht="15.95" customHeight="1">
      <c r="B18" s="203" t="s">
        <v>252</v>
      </c>
      <c r="C18" s="184"/>
      <c r="D18" s="212"/>
      <c r="E18" s="214" t="s">
        <v>102</v>
      </c>
      <c r="F18" s="207">
        <v>-100200</v>
      </c>
      <c r="G18" s="176">
        <v>-64245</v>
      </c>
    </row>
    <row r="19" spans="2:7" s="195" customFormat="1" ht="15.95" customHeight="1">
      <c r="B19" s="203" t="s">
        <v>253</v>
      </c>
      <c r="C19" s="184"/>
      <c r="D19" s="212"/>
      <c r="E19" s="214" t="s">
        <v>321</v>
      </c>
      <c r="F19" s="207">
        <v>-10000</v>
      </c>
      <c r="G19" s="207"/>
    </row>
    <row r="20" spans="2:7" s="195" customFormat="1" ht="15.95" customHeight="1">
      <c r="B20" s="203">
        <v>6</v>
      </c>
      <c r="C20" s="184"/>
      <c r="D20" s="212" t="s">
        <v>103</v>
      </c>
      <c r="E20" s="206"/>
      <c r="F20" s="178">
        <v>-865323</v>
      </c>
      <c r="G20" s="189">
        <v>-943989</v>
      </c>
    </row>
    <row r="21" spans="2:7" s="195" customFormat="1" ht="15.95" customHeight="1">
      <c r="B21" s="203"/>
      <c r="C21" s="204" t="s">
        <v>104</v>
      </c>
      <c r="D21" s="212"/>
      <c r="E21" s="206"/>
      <c r="F21" s="178">
        <f>+F8+F9</f>
        <v>-6024912</v>
      </c>
      <c r="G21" s="178">
        <f>+G25+G27</f>
        <v>-1730136</v>
      </c>
    </row>
    <row r="22" spans="2:7" s="195" customFormat="1" ht="15.95" customHeight="1">
      <c r="B22" s="203"/>
      <c r="C22" s="204"/>
      <c r="D22" s="212"/>
      <c r="E22" s="206"/>
      <c r="F22" s="178"/>
      <c r="G22" s="178"/>
    </row>
    <row r="23" spans="2:7" s="195" customFormat="1" ht="15.95" customHeight="1">
      <c r="B23" s="203">
        <v>7</v>
      </c>
      <c r="C23" s="184"/>
      <c r="D23" s="212" t="s">
        <v>105</v>
      </c>
      <c r="E23" s="206"/>
      <c r="F23" s="207"/>
      <c r="G23" s="207"/>
    </row>
    <row r="24" spans="2:7" s="195" customFormat="1" ht="15.95" customHeight="1">
      <c r="B24" s="203">
        <v>8</v>
      </c>
      <c r="C24" s="184"/>
      <c r="D24" s="212" t="s">
        <v>233</v>
      </c>
      <c r="E24" s="206"/>
      <c r="F24" s="207"/>
      <c r="G24" s="207"/>
    </row>
    <row r="25" spans="2:7" s="195" customFormat="1" ht="15.95" customHeight="1">
      <c r="B25" s="203">
        <v>9</v>
      </c>
      <c r="C25" s="184"/>
      <c r="D25" s="212" t="s">
        <v>106</v>
      </c>
      <c r="E25" s="206"/>
      <c r="F25" s="207">
        <v>-2050725</v>
      </c>
      <c r="G25" s="188">
        <v>-1730386</v>
      </c>
    </row>
    <row r="26" spans="2:7" s="195" customFormat="1" ht="15.95" customHeight="1">
      <c r="B26" s="203">
        <v>10</v>
      </c>
      <c r="C26" s="184"/>
      <c r="D26" s="212"/>
      <c r="E26" s="214" t="s">
        <v>107</v>
      </c>
      <c r="F26" s="207"/>
      <c r="G26" s="207"/>
    </row>
    <row r="27" spans="2:7" s="195" customFormat="1" ht="15.95" customHeight="1">
      <c r="B27" s="203">
        <v>11</v>
      </c>
      <c r="C27" s="184"/>
      <c r="D27" s="212"/>
      <c r="E27" s="214" t="s">
        <v>275</v>
      </c>
      <c r="F27" s="207"/>
      <c r="G27" s="186">
        <v>250</v>
      </c>
    </row>
    <row r="28" spans="2:7" s="195" customFormat="1" ht="15.95" customHeight="1">
      <c r="B28" s="203">
        <v>12</v>
      </c>
      <c r="C28" s="184"/>
      <c r="D28" s="212"/>
      <c r="E28" s="214" t="s">
        <v>108</v>
      </c>
      <c r="F28" s="207"/>
      <c r="G28" s="207"/>
    </row>
    <row r="29" spans="2:7" s="195" customFormat="1" ht="15.95" customHeight="1">
      <c r="B29" s="203">
        <v>13</v>
      </c>
      <c r="C29" s="184"/>
      <c r="D29" s="212"/>
      <c r="E29" s="214" t="s">
        <v>276</v>
      </c>
      <c r="F29" s="207">
        <v>-33765</v>
      </c>
      <c r="G29" s="207"/>
    </row>
    <row r="30" spans="2:7" s="195" customFormat="1" ht="27.75" customHeight="1">
      <c r="B30" s="203"/>
      <c r="C30" s="280" t="s">
        <v>109</v>
      </c>
      <c r="D30" s="271"/>
      <c r="E30" s="272"/>
      <c r="F30" s="178">
        <f>+F8+F9+F25+F29</f>
        <v>-8109402</v>
      </c>
      <c r="G30" s="178">
        <f>+G8+G9+G21</f>
        <v>-2705152</v>
      </c>
    </row>
    <row r="31" spans="2:7" s="195" customFormat="1" ht="15.95" customHeight="1">
      <c r="B31" s="203">
        <v>14</v>
      </c>
      <c r="E31" s="206" t="s">
        <v>235</v>
      </c>
      <c r="F31" s="207">
        <v>33765</v>
      </c>
      <c r="G31" s="207"/>
    </row>
    <row r="32" spans="2:7" s="195" customFormat="1" ht="15.95" customHeight="1">
      <c r="B32" s="203">
        <v>15</v>
      </c>
      <c r="C32" s="204" t="s">
        <v>110</v>
      </c>
      <c r="D32" s="212"/>
      <c r="E32" s="206"/>
      <c r="F32" s="178">
        <f>F30+F31</f>
        <v>-8075637</v>
      </c>
      <c r="G32" s="178">
        <f>G30+G31</f>
        <v>-2705152</v>
      </c>
    </row>
    <row r="33" spans="2:7" s="195" customFormat="1" ht="15.95" customHeight="1">
      <c r="B33" s="203">
        <v>16</v>
      </c>
      <c r="C33" s="215"/>
      <c r="D33" s="212" t="s">
        <v>111</v>
      </c>
      <c r="E33" s="206"/>
      <c r="F33" s="178"/>
      <c r="G33" s="178"/>
    </row>
    <row r="34" spans="2:7" s="195" customFormat="1" ht="15.95" customHeight="1">
      <c r="B34" s="203">
        <v>17</v>
      </c>
      <c r="C34" s="204" t="s">
        <v>112</v>
      </c>
      <c r="D34" s="212"/>
      <c r="E34" s="206"/>
      <c r="F34" s="178"/>
      <c r="G34" s="178"/>
    </row>
    <row r="35" spans="2:7" s="195" customFormat="1" ht="15.95" customHeight="1">
      <c r="B35" s="203"/>
      <c r="C35" s="185"/>
      <c r="D35" s="216" t="s">
        <v>113</v>
      </c>
      <c r="E35" s="206"/>
      <c r="F35" s="207"/>
      <c r="G35" s="207"/>
    </row>
    <row r="36" spans="2:7" s="195" customFormat="1" ht="15.95" customHeight="1">
      <c r="B36" s="203"/>
      <c r="C36" s="185"/>
      <c r="D36" s="216"/>
      <c r="E36" s="206"/>
      <c r="F36" s="207"/>
      <c r="G36" s="207"/>
    </row>
    <row r="37" spans="2:7" s="195" customFormat="1" ht="15.95" customHeight="1">
      <c r="B37" s="203"/>
      <c r="C37" s="185"/>
      <c r="D37" s="216" t="s">
        <v>114</v>
      </c>
      <c r="E37" s="206"/>
      <c r="F37" s="207"/>
      <c r="G37" s="207"/>
    </row>
    <row r="38" spans="2:7" s="195" customFormat="1" ht="15.95" customHeight="1">
      <c r="B38" s="203"/>
      <c r="C38" s="185"/>
      <c r="D38" s="216"/>
      <c r="E38" s="206"/>
      <c r="F38" s="207"/>
      <c r="G38" s="207"/>
    </row>
    <row r="39" spans="2:7" s="195" customFormat="1" ht="15.95" customHeight="1">
      <c r="B39" s="203"/>
      <c r="C39" s="185"/>
      <c r="D39" s="216"/>
      <c r="E39" s="206"/>
      <c r="F39" s="207"/>
      <c r="G39" s="207"/>
    </row>
    <row r="40" spans="2:7" s="195" customFormat="1" ht="15.95" customHeight="1">
      <c r="B40" s="203"/>
      <c r="C40" s="185"/>
      <c r="D40" s="216"/>
      <c r="E40" s="206"/>
      <c r="F40" s="207"/>
      <c r="G40" s="207"/>
    </row>
    <row r="41" spans="2:7" s="195" customFormat="1" ht="15.95" customHeight="1">
      <c r="B41" s="203"/>
      <c r="C41" s="185"/>
      <c r="D41" s="216"/>
      <c r="E41" s="206"/>
      <c r="F41" s="207"/>
      <c r="G41" s="207"/>
    </row>
    <row r="42" spans="2:7" s="195" customFormat="1" ht="24.75" customHeight="1">
      <c r="B42" s="203"/>
      <c r="C42" s="184"/>
      <c r="D42" s="271"/>
      <c r="E42" s="272"/>
      <c r="F42" s="207"/>
      <c r="G42" s="207"/>
    </row>
    <row r="43" spans="2:7" s="195" customFormat="1" ht="15.95" customHeight="1">
      <c r="B43" s="217"/>
      <c r="C43" s="217"/>
      <c r="D43" s="217"/>
      <c r="E43" s="218"/>
      <c r="F43" s="219"/>
      <c r="G43" s="219"/>
    </row>
    <row r="44" spans="2:7" s="195" customFormat="1" ht="15.95" customHeight="1">
      <c r="B44" s="217"/>
      <c r="C44" s="217"/>
      <c r="D44" s="217"/>
      <c r="E44" s="218"/>
      <c r="F44" s="219"/>
      <c r="G44" s="219"/>
    </row>
    <row r="45" spans="2:7" s="195" customFormat="1" ht="15.95" customHeight="1">
      <c r="B45" s="217"/>
      <c r="C45" s="217"/>
      <c r="D45" s="217"/>
      <c r="E45" s="218"/>
      <c r="F45" s="219"/>
      <c r="G45" s="219"/>
    </row>
    <row r="46" spans="2:7" s="195" customFormat="1" ht="15.95" customHeight="1">
      <c r="B46" s="217"/>
      <c r="C46" s="217"/>
      <c r="D46" s="217"/>
      <c r="E46" s="218"/>
      <c r="F46" s="219"/>
      <c r="G46" s="219"/>
    </row>
    <row r="47" spans="2:7" s="195" customFormat="1" ht="15.95" customHeight="1">
      <c r="B47" s="217"/>
      <c r="C47" s="217"/>
      <c r="D47" s="217"/>
      <c r="E47" s="218"/>
      <c r="F47" s="219"/>
      <c r="G47" s="219"/>
    </row>
    <row r="48" spans="2:7" s="195" customFormat="1" ht="15.95" customHeight="1">
      <c r="B48" s="217"/>
      <c r="C48" s="217"/>
      <c r="D48" s="217"/>
      <c r="E48" s="218"/>
      <c r="F48" s="219"/>
      <c r="G48" s="219"/>
    </row>
    <row r="49" spans="2:7" s="195" customFormat="1" ht="15.95" customHeight="1">
      <c r="B49" s="217"/>
      <c r="C49" s="217"/>
      <c r="D49" s="217"/>
      <c r="E49" s="218"/>
      <c r="F49" s="219"/>
      <c r="G49" s="219"/>
    </row>
    <row r="50" spans="2:7" s="195" customFormat="1" ht="15.95" customHeight="1">
      <c r="B50" s="217"/>
      <c r="C50" s="217"/>
      <c r="D50" s="217"/>
      <c r="E50" s="218"/>
      <c r="F50" s="219"/>
      <c r="G50" s="219"/>
    </row>
    <row r="51" spans="2:7" s="195" customFormat="1" ht="15.95" customHeight="1">
      <c r="B51" s="217"/>
      <c r="C51" s="217"/>
      <c r="D51" s="217"/>
      <c r="E51" s="218"/>
      <c r="F51" s="219"/>
      <c r="G51" s="219"/>
    </row>
    <row r="52" spans="2:7" s="195" customFormat="1" ht="15.95" customHeight="1">
      <c r="B52" s="217"/>
      <c r="C52" s="217"/>
      <c r="D52" s="217"/>
      <c r="E52" s="217"/>
      <c r="F52" s="219"/>
      <c r="G52" s="219"/>
    </row>
    <row r="53" spans="2:7">
      <c r="B53" s="220"/>
      <c r="C53" s="220"/>
      <c r="D53" s="220"/>
      <c r="E53" s="115"/>
      <c r="F53" s="150"/>
      <c r="G53" s="150"/>
    </row>
  </sheetData>
  <mergeCells count="11">
    <mergeCell ref="B6:B7"/>
    <mergeCell ref="D42:E42"/>
    <mergeCell ref="F10:F11"/>
    <mergeCell ref="G10:G11"/>
    <mergeCell ref="F12:F13"/>
    <mergeCell ref="G12:G13"/>
    <mergeCell ref="B4:G4"/>
    <mergeCell ref="B10:B11"/>
    <mergeCell ref="B12:B13"/>
    <mergeCell ref="C30:E30"/>
    <mergeCell ref="C6:E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9"/>
  <sheetViews>
    <sheetView workbookViewId="0">
      <selection activeCell="I31" sqref="I31"/>
    </sheetView>
  </sheetViews>
  <sheetFormatPr defaultRowHeight="12.75"/>
  <cols>
    <col min="1" max="1" width="13.28515625" style="197" customWidth="1"/>
    <col min="2" max="3" width="3.7109375" style="196" customWidth="1"/>
    <col min="4" max="4" width="2.7109375" style="196" customWidth="1"/>
    <col min="5" max="5" width="51.28515625" style="197" customWidth="1"/>
    <col min="6" max="6" width="15.28515625" style="198" customWidth="1"/>
    <col min="7" max="7" width="13.7109375" style="198" customWidth="1"/>
    <col min="8" max="8" width="1.42578125" style="197" customWidth="1"/>
    <col min="9" max="16384" width="9.140625" style="197"/>
  </cols>
  <sheetData>
    <row r="2" spans="2:7" s="195" customFormat="1" ht="18">
      <c r="B2" s="190" t="str">
        <f>+Aktivet!B2:E2</f>
        <v xml:space="preserve">Shoqeria "DISHNICA ENERGJI" shpk                                         </v>
      </c>
      <c r="C2" s="191"/>
      <c r="D2" s="191"/>
      <c r="E2" s="192"/>
      <c r="F2" s="225"/>
      <c r="G2" s="225"/>
    </row>
    <row r="3" spans="2:7" s="195" customFormat="1" ht="18">
      <c r="B3" s="190"/>
      <c r="C3" s="190"/>
      <c r="D3" s="191"/>
      <c r="E3" s="192"/>
      <c r="F3" s="225"/>
      <c r="G3" s="226" t="s">
        <v>237</v>
      </c>
    </row>
    <row r="4" spans="2:7" s="195" customFormat="1" ht="8.25" customHeight="1">
      <c r="B4" s="190"/>
      <c r="C4" s="190"/>
      <c r="D4" s="191"/>
      <c r="E4" s="192"/>
      <c r="F4" s="193"/>
      <c r="G4" s="194"/>
    </row>
    <row r="5" spans="2:7" s="195" customFormat="1" ht="18" customHeight="1">
      <c r="B5" s="277" t="s">
        <v>287</v>
      </c>
      <c r="C5" s="277"/>
      <c r="D5" s="277"/>
      <c r="E5" s="277"/>
      <c r="F5" s="277"/>
      <c r="G5" s="277"/>
    </row>
    <row r="6" spans="2:7" ht="6.75" customHeight="1"/>
    <row r="7" spans="2:7" s="195" customFormat="1" ht="15.95" customHeight="1">
      <c r="B7" s="278" t="s">
        <v>5</v>
      </c>
      <c r="C7" s="281"/>
      <c r="D7" s="282"/>
      <c r="E7" s="283"/>
      <c r="F7" s="200" t="s">
        <v>19</v>
      </c>
      <c r="G7" s="200" t="s">
        <v>19</v>
      </c>
    </row>
    <row r="8" spans="2:7" s="195" customFormat="1" ht="15.95" customHeight="1">
      <c r="B8" s="279"/>
      <c r="C8" s="284"/>
      <c r="D8" s="285"/>
      <c r="E8" s="286"/>
      <c r="F8" s="201" t="s">
        <v>20</v>
      </c>
      <c r="G8" s="202" t="s">
        <v>21</v>
      </c>
    </row>
    <row r="9" spans="2:7" s="195" customFormat="1" ht="15.95" customHeight="1">
      <c r="B9" s="203" t="s">
        <v>6</v>
      </c>
      <c r="C9" s="221" t="s">
        <v>136</v>
      </c>
      <c r="D9" s="222"/>
      <c r="E9" s="177"/>
      <c r="F9" s="178">
        <f>SUM(F10:F15)</f>
        <v>6961906</v>
      </c>
      <c r="G9" s="178">
        <f>SUM(G10:G15)</f>
        <v>-7487821</v>
      </c>
    </row>
    <row r="10" spans="2:7" s="195" customFormat="1" ht="15.95" customHeight="1">
      <c r="B10" s="203" t="s">
        <v>26</v>
      </c>
      <c r="C10" s="221"/>
      <c r="D10" s="179" t="s">
        <v>137</v>
      </c>
      <c r="E10" s="177"/>
      <c r="F10" s="207">
        <v>4907631</v>
      </c>
      <c r="G10" s="229">
        <v>505100</v>
      </c>
    </row>
    <row r="11" spans="2:7" s="195" customFormat="1" ht="15.95" customHeight="1">
      <c r="B11" s="203" t="s">
        <v>30</v>
      </c>
      <c r="C11" s="221"/>
      <c r="D11" s="179" t="s">
        <v>334</v>
      </c>
      <c r="E11" s="177"/>
      <c r="F11" s="207">
        <v>-18000</v>
      </c>
      <c r="G11" s="230">
        <v>-11710498</v>
      </c>
    </row>
    <row r="12" spans="2:7" s="195" customFormat="1" ht="15.95" customHeight="1">
      <c r="B12" s="203" t="s">
        <v>31</v>
      </c>
      <c r="C12" s="221"/>
      <c r="D12" s="179" t="s">
        <v>307</v>
      </c>
      <c r="E12" s="177"/>
      <c r="F12" s="207">
        <v>2267580</v>
      </c>
      <c r="G12" s="231">
        <v>3720327</v>
      </c>
    </row>
    <row r="13" spans="2:7" s="195" customFormat="1" ht="15.95" customHeight="1">
      <c r="B13" s="203" t="s">
        <v>32</v>
      </c>
      <c r="C13" s="221"/>
      <c r="D13" s="179" t="s">
        <v>332</v>
      </c>
      <c r="E13" s="177"/>
      <c r="F13" s="207">
        <v>27659</v>
      </c>
      <c r="G13" s="230">
        <v>-2750</v>
      </c>
    </row>
    <row r="14" spans="2:7" s="195" customFormat="1" ht="15.95" customHeight="1">
      <c r="B14" s="203" t="s">
        <v>254</v>
      </c>
      <c r="C14" s="221"/>
      <c r="D14" s="179" t="s">
        <v>336</v>
      </c>
      <c r="E14" s="177"/>
      <c r="F14" s="230">
        <v>-222964</v>
      </c>
      <c r="G14" s="207"/>
    </row>
    <row r="15" spans="2:7" s="195" customFormat="1" ht="15.95" customHeight="1">
      <c r="B15" s="203"/>
      <c r="C15" s="221"/>
      <c r="D15" s="223" t="s">
        <v>138</v>
      </c>
      <c r="E15" s="177"/>
      <c r="F15" s="207"/>
      <c r="G15" s="207"/>
    </row>
    <row r="16" spans="2:7" s="195" customFormat="1" ht="15.95" customHeight="1">
      <c r="B16" s="203"/>
      <c r="C16" s="221"/>
      <c r="D16" s="222"/>
      <c r="E16" s="177"/>
      <c r="F16" s="207"/>
      <c r="G16" s="207"/>
    </row>
    <row r="17" spans="2:7" s="195" customFormat="1" ht="15.95" customHeight="1">
      <c r="B17" s="203"/>
      <c r="C17" s="222" t="s">
        <v>131</v>
      </c>
      <c r="E17" s="177"/>
      <c r="F17" s="178">
        <f>F19+F20</f>
        <v>-3630907</v>
      </c>
      <c r="G17" s="178">
        <f>SUM(G18:G23)</f>
        <v>0</v>
      </c>
    </row>
    <row r="18" spans="2:7" s="195" customFormat="1" ht="15.95" customHeight="1">
      <c r="B18" s="203" t="s">
        <v>255</v>
      </c>
      <c r="C18" s="221"/>
      <c r="D18" s="179" t="s">
        <v>139</v>
      </c>
      <c r="E18" s="177"/>
      <c r="F18" s="207"/>
      <c r="G18" s="207"/>
    </row>
    <row r="19" spans="2:7" s="195" customFormat="1" ht="15.95" customHeight="1">
      <c r="B19" s="203" t="s">
        <v>256</v>
      </c>
      <c r="C19" s="221"/>
      <c r="D19" s="179" t="s">
        <v>330</v>
      </c>
      <c r="E19" s="177"/>
      <c r="F19" s="207">
        <v>-2330767</v>
      </c>
      <c r="G19" s="207"/>
    </row>
    <row r="20" spans="2:7" s="195" customFormat="1" ht="15.95" customHeight="1">
      <c r="B20" s="203" t="s">
        <v>257</v>
      </c>
      <c r="C20" s="221"/>
      <c r="D20" s="179" t="s">
        <v>331</v>
      </c>
      <c r="E20" s="177"/>
      <c r="F20" s="207">
        <v>-1300140</v>
      </c>
      <c r="G20" s="207"/>
    </row>
    <row r="21" spans="2:7" s="195" customFormat="1" ht="15.95" customHeight="1">
      <c r="B21" s="203" t="s">
        <v>258</v>
      </c>
      <c r="C21" s="221"/>
      <c r="D21" s="179" t="s">
        <v>132</v>
      </c>
      <c r="E21" s="177"/>
      <c r="F21" s="207"/>
      <c r="G21" s="207"/>
    </row>
    <row r="22" spans="2:7" s="195" customFormat="1" ht="15.95" customHeight="1">
      <c r="B22" s="203" t="s">
        <v>259</v>
      </c>
      <c r="C22" s="221"/>
      <c r="D22" s="179" t="s">
        <v>133</v>
      </c>
      <c r="E22" s="177"/>
      <c r="F22" s="207"/>
      <c r="G22" s="207"/>
    </row>
    <row r="23" spans="2:7" s="195" customFormat="1" ht="15.95" customHeight="1">
      <c r="B23" s="203"/>
      <c r="C23" s="221"/>
      <c r="D23" s="223" t="s">
        <v>140</v>
      </c>
      <c r="E23" s="177"/>
      <c r="F23" s="207"/>
      <c r="G23" s="207"/>
    </row>
    <row r="24" spans="2:7" s="195" customFormat="1" ht="15.95" customHeight="1">
      <c r="B24" s="203"/>
      <c r="C24" s="221"/>
      <c r="D24" s="222"/>
      <c r="E24" s="177"/>
      <c r="F24" s="207"/>
      <c r="G24" s="207"/>
    </row>
    <row r="25" spans="2:7" s="195" customFormat="1" ht="15.95" customHeight="1">
      <c r="B25" s="203"/>
      <c r="C25" s="222" t="s">
        <v>141</v>
      </c>
      <c r="E25" s="177"/>
      <c r="F25" s="178">
        <f>SUM(F26:F31)</f>
        <v>-3158379</v>
      </c>
      <c r="G25" s="178">
        <f>SUM(G26:G32)</f>
        <v>6735384</v>
      </c>
    </row>
    <row r="26" spans="2:7" s="195" customFormat="1" ht="15.95" customHeight="1">
      <c r="B26" s="203" t="s">
        <v>260</v>
      </c>
      <c r="C26" s="221"/>
      <c r="D26" s="179" t="s">
        <v>308</v>
      </c>
      <c r="E26" s="177"/>
      <c r="F26" s="207"/>
      <c r="G26" s="224">
        <v>100000</v>
      </c>
    </row>
    <row r="27" spans="2:7" s="195" customFormat="1" ht="15.95" customHeight="1">
      <c r="B27" s="203" t="s">
        <v>261</v>
      </c>
      <c r="C27" s="221"/>
      <c r="D27" s="179" t="s">
        <v>309</v>
      </c>
      <c r="E27" s="177"/>
      <c r="F27" s="207"/>
      <c r="G27" s="178">
        <v>16998884</v>
      </c>
    </row>
    <row r="28" spans="2:7" s="195" customFormat="1" ht="15.95" customHeight="1">
      <c r="B28" s="203" t="s">
        <v>262</v>
      </c>
      <c r="C28" s="221"/>
      <c r="D28" s="179" t="s">
        <v>310</v>
      </c>
      <c r="E28" s="177"/>
      <c r="F28" s="207">
        <v>-1046230</v>
      </c>
      <c r="G28" s="227">
        <v>-634232</v>
      </c>
    </row>
    <row r="29" spans="2:7" s="195" customFormat="1" ht="15.95" customHeight="1">
      <c r="B29" s="203" t="s">
        <v>263</v>
      </c>
      <c r="C29" s="221"/>
      <c r="G29" s="207">
        <v>-7998882</v>
      </c>
    </row>
    <row r="30" spans="2:7" s="195" customFormat="1" ht="15.95" customHeight="1">
      <c r="B30" s="203"/>
      <c r="C30" s="221"/>
      <c r="D30" s="179" t="s">
        <v>333</v>
      </c>
      <c r="E30" s="177"/>
      <c r="F30" s="207">
        <v>-33765</v>
      </c>
      <c r="G30" s="207"/>
    </row>
    <row r="31" spans="2:7" s="195" customFormat="1" ht="15.95" customHeight="1">
      <c r="B31" s="203"/>
      <c r="C31" s="204"/>
      <c r="D31" s="179" t="s">
        <v>311</v>
      </c>
      <c r="E31" s="177"/>
      <c r="F31" s="207">
        <v>-2078384</v>
      </c>
      <c r="G31" s="207">
        <v>-1730386</v>
      </c>
    </row>
    <row r="32" spans="2:7" s="195" customFormat="1" ht="15.95" customHeight="1">
      <c r="B32" s="203"/>
      <c r="C32" s="203"/>
      <c r="D32" s="223" t="s">
        <v>142</v>
      </c>
      <c r="E32" s="177"/>
      <c r="F32" s="207"/>
      <c r="G32" s="207"/>
    </row>
    <row r="33" spans="2:7" s="195" customFormat="1" ht="15.95" customHeight="1">
      <c r="B33" s="203"/>
      <c r="C33" s="203"/>
      <c r="D33" s="203"/>
      <c r="E33" s="211"/>
      <c r="F33" s="207"/>
      <c r="G33" s="207"/>
    </row>
    <row r="34" spans="2:7" s="195" customFormat="1" ht="15.95" customHeight="1">
      <c r="B34" s="203"/>
      <c r="C34" s="203"/>
      <c r="D34" s="239" t="s">
        <v>134</v>
      </c>
      <c r="E34" s="239"/>
      <c r="F34" s="178">
        <f>F36-F35</f>
        <v>757000</v>
      </c>
      <c r="G34" s="178">
        <f>+G9+G25</f>
        <v>-752437</v>
      </c>
    </row>
    <row r="35" spans="2:7" s="195" customFormat="1" ht="15.95" customHeight="1">
      <c r="B35" s="203"/>
      <c r="C35" s="203"/>
      <c r="D35" s="239" t="s">
        <v>135</v>
      </c>
      <c r="E35" s="239"/>
      <c r="F35" s="178">
        <f>Aktivet!H9</f>
        <v>-752437</v>
      </c>
      <c r="G35" s="178"/>
    </row>
    <row r="36" spans="2:7" s="195" customFormat="1" ht="15.95" customHeight="1">
      <c r="B36" s="203"/>
      <c r="C36" s="203"/>
      <c r="D36" s="228" t="s">
        <v>328</v>
      </c>
      <c r="E36" s="211"/>
      <c r="F36" s="178">
        <f>Aktivet!G9</f>
        <v>4563</v>
      </c>
      <c r="G36" s="178">
        <f>+G34</f>
        <v>-752437</v>
      </c>
    </row>
    <row r="37" spans="2:7" s="195" customFormat="1" ht="15.95" customHeight="1">
      <c r="B37" s="203"/>
      <c r="C37" s="203"/>
      <c r="D37" s="228" t="s">
        <v>329</v>
      </c>
      <c r="E37" s="211"/>
      <c r="F37" s="178">
        <f>-+Pasivet!G18</f>
        <v>-584381</v>
      </c>
      <c r="G37" s="178"/>
    </row>
    <row r="38" spans="2:7" s="195" customFormat="1" ht="15.95" customHeight="1">
      <c r="B38" s="217"/>
      <c r="C38" s="217"/>
      <c r="D38" s="217"/>
      <c r="E38" s="218"/>
      <c r="F38" s="219"/>
      <c r="G38" s="219"/>
    </row>
    <row r="39" spans="2:7" s="195" customFormat="1" ht="15.95" customHeight="1">
      <c r="B39" s="217"/>
      <c r="C39" s="217"/>
      <c r="D39" s="217"/>
      <c r="E39" s="218"/>
      <c r="F39" s="219"/>
      <c r="G39" s="219"/>
    </row>
  </sheetData>
  <mergeCells count="3">
    <mergeCell ref="B5:G5"/>
    <mergeCell ref="C7:E8"/>
    <mergeCell ref="B7:B8"/>
  </mergeCells>
  <phoneticPr fontId="0" type="noConversion"/>
  <printOptions horizontalCentered="1" verticalCentered="1"/>
  <pageMargins left="0.25" right="0.25" top="0.25" bottom="0.25" header="0.261811024" footer="0.261811024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topLeftCell="E1" workbookViewId="0">
      <selection activeCell="J7" sqref="J1:J65536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42" t="str">
        <f>Aktivet!B2</f>
        <v xml:space="preserve">Shoqeria "DISHNICA ENERGJI" shpk                                         </v>
      </c>
    </row>
    <row r="3" spans="1:8" ht="6.75" customHeight="1"/>
    <row r="4" spans="1:8" ht="25.5" customHeight="1">
      <c r="A4" s="287" t="s">
        <v>288</v>
      </c>
      <c r="B4" s="287"/>
      <c r="C4" s="287"/>
      <c r="D4" s="287"/>
      <c r="E4" s="287"/>
      <c r="F4" s="287"/>
      <c r="G4" s="287"/>
      <c r="H4" s="287"/>
    </row>
    <row r="5" spans="1:8" ht="6.75" customHeight="1"/>
    <row r="6" spans="1:8" ht="12.75" customHeight="1">
      <c r="B6" s="62" t="s">
        <v>123</v>
      </c>
      <c r="G6" s="50" t="s">
        <v>238</v>
      </c>
    </row>
    <row r="7" spans="1:8" ht="6.75" customHeight="1" thickBot="1"/>
    <row r="8" spans="1:8" s="51" customFormat="1" ht="24.95" customHeight="1" thickTop="1">
      <c r="A8" s="288"/>
      <c r="B8" s="289"/>
      <c r="C8" s="67" t="s">
        <v>78</v>
      </c>
      <c r="D8" s="67" t="s">
        <v>79</v>
      </c>
      <c r="E8" s="68" t="s">
        <v>125</v>
      </c>
      <c r="F8" s="68" t="s">
        <v>124</v>
      </c>
      <c r="G8" s="67" t="s">
        <v>126</v>
      </c>
      <c r="H8" s="69" t="s">
        <v>118</v>
      </c>
    </row>
    <row r="9" spans="1:8" s="56" customFormat="1" ht="30" customHeight="1">
      <c r="A9" s="52" t="s">
        <v>6</v>
      </c>
      <c r="B9" s="53" t="s">
        <v>277</v>
      </c>
      <c r="C9" s="54"/>
      <c r="D9" s="54"/>
      <c r="E9" s="54"/>
      <c r="F9" s="54"/>
      <c r="G9" s="54"/>
      <c r="H9" s="55">
        <f>SUM(C9:G9)</f>
        <v>0</v>
      </c>
    </row>
    <row r="10" spans="1:8" s="56" customFormat="1" ht="20.100000000000001" customHeight="1">
      <c r="A10" s="52">
        <v>1</v>
      </c>
      <c r="B10" s="53" t="s">
        <v>119</v>
      </c>
      <c r="C10" s="54"/>
      <c r="D10" s="54"/>
      <c r="E10" s="54"/>
      <c r="F10" s="54"/>
      <c r="G10" s="54"/>
      <c r="H10" s="55">
        <f t="shared" ref="H10:H21" si="0">SUM(C10:G10)</f>
        <v>0</v>
      </c>
    </row>
    <row r="11" spans="1:8" s="56" customFormat="1" ht="20.100000000000001" customHeight="1">
      <c r="A11" s="52">
        <v>2</v>
      </c>
      <c r="B11" s="53" t="s">
        <v>117</v>
      </c>
      <c r="C11" s="54">
        <f>+Pasivet!H34</f>
        <v>100000</v>
      </c>
      <c r="D11" s="54"/>
      <c r="E11" s="54"/>
      <c r="F11" s="54"/>
      <c r="G11" s="21">
        <v>-2705152</v>
      </c>
      <c r="H11" s="55">
        <f t="shared" si="0"/>
        <v>-2605152</v>
      </c>
    </row>
    <row r="12" spans="1:8" s="56" customFormat="1" ht="20.100000000000001" customHeight="1">
      <c r="A12" s="59">
        <v>3</v>
      </c>
      <c r="B12" s="57" t="s">
        <v>122</v>
      </c>
      <c r="C12" s="58"/>
      <c r="D12" s="58"/>
      <c r="E12" s="58"/>
      <c r="F12" s="58"/>
      <c r="G12" s="58">
        <f>Ardh.Shpenz.1!G34</f>
        <v>0</v>
      </c>
      <c r="H12" s="55">
        <f t="shared" si="0"/>
        <v>0</v>
      </c>
    </row>
    <row r="13" spans="1:8" s="56" customFormat="1" ht="20.100000000000001" customHeight="1">
      <c r="A13" s="59">
        <v>4</v>
      </c>
      <c r="B13" s="57" t="s">
        <v>120</v>
      </c>
      <c r="C13" s="58"/>
      <c r="D13" s="58"/>
      <c r="E13" s="58"/>
      <c r="F13" s="58"/>
      <c r="G13" s="58"/>
      <c r="H13" s="55">
        <f t="shared" si="0"/>
        <v>0</v>
      </c>
    </row>
    <row r="14" spans="1:8" s="56" customFormat="1" ht="20.100000000000001" customHeight="1">
      <c r="A14" s="59">
        <v>5</v>
      </c>
      <c r="B14" s="57" t="s">
        <v>127</v>
      </c>
      <c r="C14" s="58"/>
      <c r="D14" s="58"/>
      <c r="E14" s="58"/>
      <c r="F14" s="58"/>
      <c r="G14" s="58"/>
      <c r="H14" s="55">
        <f t="shared" si="0"/>
        <v>0</v>
      </c>
    </row>
    <row r="15" spans="1:8" s="56" customFormat="1" ht="20.100000000000001" customHeight="1">
      <c r="A15" s="59">
        <v>6</v>
      </c>
      <c r="B15" s="57" t="s">
        <v>128</v>
      </c>
      <c r="C15" s="58"/>
      <c r="D15" s="58"/>
      <c r="E15" s="58"/>
      <c r="F15" s="58"/>
      <c r="G15" s="58"/>
      <c r="H15" s="55">
        <f t="shared" si="0"/>
        <v>0</v>
      </c>
    </row>
    <row r="16" spans="1:8" s="56" customFormat="1" ht="30" customHeight="1">
      <c r="A16" s="52" t="s">
        <v>7</v>
      </c>
      <c r="B16" s="53" t="s">
        <v>295</v>
      </c>
      <c r="C16" s="181">
        <f>SUM(C9:C15)</f>
        <v>100000</v>
      </c>
      <c r="D16" s="181">
        <f>SUM(D9:D15)</f>
        <v>0</v>
      </c>
      <c r="E16" s="181">
        <f>SUM(E9:E15)</f>
        <v>0</v>
      </c>
      <c r="F16" s="181">
        <f>SUM(F9:F15)</f>
        <v>0</v>
      </c>
      <c r="G16" s="181">
        <f>SUM(G9:G15)</f>
        <v>-2705152</v>
      </c>
      <c r="H16" s="182">
        <f t="shared" si="0"/>
        <v>-2605152</v>
      </c>
    </row>
    <row r="17" spans="1:8" s="56" customFormat="1" ht="20.100000000000001" customHeight="1">
      <c r="A17" s="52">
        <v>1</v>
      </c>
      <c r="B17" s="57" t="s">
        <v>122</v>
      </c>
      <c r="C17" s="58"/>
      <c r="D17" s="58"/>
      <c r="E17" s="58"/>
      <c r="F17" s="58"/>
      <c r="G17" s="58">
        <f>Ardh.Shpenz.1!F34</f>
        <v>0</v>
      </c>
      <c r="H17" s="55">
        <f t="shared" si="0"/>
        <v>0</v>
      </c>
    </row>
    <row r="18" spans="1:8" s="56" customFormat="1" ht="20.100000000000001" customHeight="1">
      <c r="A18" s="52">
        <v>2</v>
      </c>
      <c r="B18" s="57" t="s">
        <v>120</v>
      </c>
      <c r="C18" s="58"/>
      <c r="D18" s="58"/>
      <c r="E18" s="58"/>
      <c r="F18" s="58"/>
      <c r="G18" s="58"/>
      <c r="H18" s="55">
        <f t="shared" si="0"/>
        <v>0</v>
      </c>
    </row>
    <row r="19" spans="1:8" s="56" customFormat="1" ht="20.100000000000001" customHeight="1">
      <c r="A19" s="52">
        <v>3</v>
      </c>
      <c r="B19" s="57" t="s">
        <v>297</v>
      </c>
      <c r="C19" s="54"/>
      <c r="D19" s="58"/>
      <c r="E19" s="58"/>
      <c r="F19" s="58"/>
      <c r="G19" s="21">
        <v>-8109402</v>
      </c>
      <c r="H19" s="55">
        <f t="shared" si="0"/>
        <v>-8109402</v>
      </c>
    </row>
    <row r="20" spans="1:8" s="56" customFormat="1" ht="20.100000000000001" customHeight="1">
      <c r="A20" s="52">
        <v>4</v>
      </c>
      <c r="B20" s="57" t="s">
        <v>298</v>
      </c>
      <c r="C20" s="58"/>
      <c r="D20" s="58"/>
      <c r="E20" s="58"/>
      <c r="F20" s="58"/>
      <c r="G20" s="58"/>
      <c r="H20" s="55">
        <f t="shared" si="0"/>
        <v>0</v>
      </c>
    </row>
    <row r="21" spans="1:8" s="56" customFormat="1" ht="30" customHeight="1" thickBot="1">
      <c r="A21" s="60" t="s">
        <v>74</v>
      </c>
      <c r="B21" s="61" t="s">
        <v>296</v>
      </c>
      <c r="C21" s="240">
        <f>SUM(C16:C20)</f>
        <v>100000</v>
      </c>
      <c r="D21" s="240">
        <f>SUM(D16:D20)</f>
        <v>0</v>
      </c>
      <c r="E21" s="240">
        <f>SUM(E16:E20)</f>
        <v>0</v>
      </c>
      <c r="F21" s="240">
        <f>SUM(F16:F20)</f>
        <v>0</v>
      </c>
      <c r="G21" s="240">
        <f>SUM(G16:G20)</f>
        <v>-10814554</v>
      </c>
      <c r="H21" s="182">
        <f t="shared" si="0"/>
        <v>-10714554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10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59"/>
  <sheetViews>
    <sheetView workbookViewId="0">
      <selection activeCell="D2" sqref="D2:D60"/>
    </sheetView>
  </sheetViews>
  <sheetFormatPr defaultColWidth="4.7109375" defaultRowHeight="12.75"/>
  <cols>
    <col min="1" max="1" width="9.140625" customWidth="1"/>
    <col min="2" max="2" width="7.140625" customWidth="1"/>
    <col min="3" max="3" width="7.7109375" customWidth="1"/>
    <col min="4" max="4" width="85.140625" customWidth="1"/>
    <col min="5" max="5" width="4.85546875" customWidth="1"/>
    <col min="6" max="6" width="1.5703125" customWidth="1"/>
  </cols>
  <sheetData>
    <row r="2" spans="2:5">
      <c r="B2" s="1"/>
      <c r="C2" s="2"/>
      <c r="D2" s="132"/>
      <c r="E2" s="3"/>
    </row>
    <row r="3" spans="2:5" s="25" customFormat="1" ht="33" customHeight="1">
      <c r="C3" s="73"/>
      <c r="D3" s="133" t="s">
        <v>274</v>
      </c>
      <c r="E3" s="74"/>
    </row>
    <row r="4" spans="2:5" s="77" customFormat="1">
      <c r="B4" s="75"/>
      <c r="D4" s="134" t="s">
        <v>144</v>
      </c>
      <c r="E4" s="76"/>
    </row>
    <row r="5" spans="2:5" s="77" customFormat="1" ht="11.25">
      <c r="B5" s="75"/>
      <c r="C5" s="78"/>
      <c r="D5" s="135" t="s">
        <v>145</v>
      </c>
      <c r="E5" s="76"/>
    </row>
    <row r="6" spans="2:5" s="77" customFormat="1" ht="11.25">
      <c r="B6" s="75"/>
      <c r="C6" s="78"/>
      <c r="D6" s="135" t="s">
        <v>146</v>
      </c>
      <c r="E6" s="76"/>
    </row>
    <row r="7" spans="2:5" s="77" customFormat="1" ht="11.25">
      <c r="B7" s="75"/>
      <c r="D7" s="135" t="s">
        <v>147</v>
      </c>
      <c r="E7" s="76"/>
    </row>
    <row r="8" spans="2:5" s="77" customFormat="1" ht="11.25">
      <c r="B8" s="75"/>
      <c r="C8" s="78"/>
      <c r="D8" s="135" t="s">
        <v>148</v>
      </c>
      <c r="E8" s="76"/>
    </row>
    <row r="9" spans="2:5" s="77" customFormat="1" ht="11.25">
      <c r="B9" s="75"/>
      <c r="C9" s="79"/>
      <c r="D9" s="135" t="s">
        <v>149</v>
      </c>
      <c r="E9" s="76"/>
    </row>
    <row r="10" spans="2:5" s="77" customFormat="1" ht="11.25">
      <c r="B10" s="75"/>
      <c r="C10" s="80"/>
      <c r="D10" s="136" t="s">
        <v>150</v>
      </c>
      <c r="E10" s="76"/>
    </row>
    <row r="11" spans="2:5" ht="5.25" customHeight="1">
      <c r="B11" s="4"/>
      <c r="C11" s="5"/>
      <c r="D11" s="137"/>
      <c r="E11" s="6"/>
    </row>
    <row r="12" spans="2:5" ht="15.75">
      <c r="B12" s="4"/>
      <c r="C12" s="81"/>
      <c r="D12" s="138" t="s">
        <v>151</v>
      </c>
      <c r="E12" s="6"/>
    </row>
    <row r="13" spans="2:5" ht="6" customHeight="1">
      <c r="B13" s="4"/>
      <c r="C13" s="83"/>
      <c r="D13" s="137"/>
      <c r="E13" s="6"/>
    </row>
    <row r="14" spans="2:5">
      <c r="B14" s="4"/>
      <c r="C14" s="84"/>
      <c r="D14" s="139" t="s">
        <v>245</v>
      </c>
      <c r="E14" s="6"/>
    </row>
    <row r="15" spans="2:5">
      <c r="B15" s="4"/>
      <c r="C15" s="84"/>
      <c r="D15" s="140" t="s">
        <v>244</v>
      </c>
      <c r="E15" s="6"/>
    </row>
    <row r="16" spans="2:5">
      <c r="B16" s="4"/>
      <c r="C16" s="86"/>
      <c r="D16" s="140" t="s">
        <v>243</v>
      </c>
      <c r="E16" s="6"/>
    </row>
    <row r="17" spans="2:5" s="85" customFormat="1">
      <c r="B17" s="87"/>
      <c r="C17" s="86"/>
      <c r="D17" s="140" t="s">
        <v>242</v>
      </c>
      <c r="E17" s="88"/>
    </row>
    <row r="18" spans="2:5" s="85" customFormat="1">
      <c r="B18" s="87"/>
      <c r="C18" s="86"/>
      <c r="D18" s="139" t="s">
        <v>152</v>
      </c>
      <c r="E18" s="88"/>
    </row>
    <row r="19" spans="2:5" s="85" customFormat="1">
      <c r="B19" s="87"/>
      <c r="D19" s="140" t="s">
        <v>153</v>
      </c>
      <c r="E19" s="88"/>
    </row>
    <row r="20" spans="2:5" s="85" customFormat="1">
      <c r="B20" s="87"/>
      <c r="C20" s="86"/>
      <c r="D20" s="156" t="s">
        <v>273</v>
      </c>
      <c r="E20" s="88"/>
    </row>
    <row r="21" spans="2:5" s="85" customFormat="1">
      <c r="B21" s="87"/>
      <c r="D21" s="140"/>
      <c r="E21" s="88"/>
    </row>
    <row r="22" spans="2:5" s="85" customFormat="1">
      <c r="B22" s="87"/>
      <c r="C22" s="86"/>
      <c r="D22" s="139" t="s">
        <v>154</v>
      </c>
      <c r="E22" s="88"/>
    </row>
    <row r="23" spans="2:5" s="85" customFormat="1">
      <c r="B23" s="87"/>
      <c r="D23" s="140" t="s">
        <v>155</v>
      </c>
      <c r="E23" s="88"/>
    </row>
    <row r="24" spans="2:5" s="85" customFormat="1">
      <c r="B24" s="87"/>
      <c r="C24" s="86"/>
      <c r="D24" s="140" t="s">
        <v>156</v>
      </c>
      <c r="E24" s="88"/>
    </row>
    <row r="25" spans="2:5" s="85" customFormat="1">
      <c r="B25" s="87"/>
      <c r="D25" s="140" t="s">
        <v>157</v>
      </c>
      <c r="E25" s="88"/>
    </row>
    <row r="26" spans="2:5" s="85" customFormat="1">
      <c r="B26" s="87"/>
      <c r="D26" s="139" t="s">
        <v>158</v>
      </c>
      <c r="E26" s="88"/>
    </row>
    <row r="27" spans="2:5" s="85" customFormat="1">
      <c r="B27" s="87"/>
      <c r="C27" s="86"/>
      <c r="D27" s="140" t="s">
        <v>159</v>
      </c>
      <c r="E27" s="88"/>
    </row>
    <row r="28" spans="2:5" s="85" customFormat="1">
      <c r="B28" s="87"/>
      <c r="D28" s="139" t="s">
        <v>160</v>
      </c>
      <c r="E28" s="88"/>
    </row>
    <row r="29" spans="2:5" s="85" customFormat="1">
      <c r="B29" s="87"/>
      <c r="C29" s="86"/>
      <c r="D29" s="140" t="s">
        <v>161</v>
      </c>
      <c r="E29" s="88"/>
    </row>
    <row r="30" spans="2:5" s="85" customFormat="1">
      <c r="B30" s="87"/>
      <c r="D30" s="139" t="s">
        <v>162</v>
      </c>
      <c r="E30" s="88"/>
    </row>
    <row r="31" spans="2:5" s="85" customFormat="1">
      <c r="B31" s="87"/>
      <c r="C31" s="86" t="s">
        <v>163</v>
      </c>
      <c r="D31" s="140" t="s">
        <v>164</v>
      </c>
      <c r="E31" s="88"/>
    </row>
    <row r="32" spans="2:5" s="85" customFormat="1">
      <c r="B32" s="87"/>
      <c r="C32" s="86"/>
      <c r="D32" s="139" t="s">
        <v>165</v>
      </c>
      <c r="E32" s="88"/>
    </row>
    <row r="33" spans="2:5" s="85" customFormat="1">
      <c r="B33" s="87"/>
      <c r="C33" s="86"/>
      <c r="D33" s="139" t="s">
        <v>166</v>
      </c>
      <c r="E33" s="88"/>
    </row>
    <row r="34" spans="2:5" s="85" customFormat="1">
      <c r="B34" s="87"/>
      <c r="C34" s="86"/>
      <c r="D34" s="139" t="s">
        <v>167</v>
      </c>
      <c r="E34" s="88"/>
    </row>
    <row r="35" spans="2:5" s="85" customFormat="1">
      <c r="B35" s="87"/>
      <c r="C35" s="86"/>
      <c r="D35" s="139" t="s">
        <v>168</v>
      </c>
      <c r="E35" s="88"/>
    </row>
    <row r="36" spans="2:5" s="85" customFormat="1">
      <c r="B36" s="87"/>
      <c r="C36" s="86"/>
      <c r="D36" s="139" t="s">
        <v>169</v>
      </c>
      <c r="E36" s="88"/>
    </row>
    <row r="37" spans="2:5" s="85" customFormat="1">
      <c r="B37" s="87"/>
      <c r="C37" s="86"/>
      <c r="D37" s="139" t="s">
        <v>170</v>
      </c>
      <c r="E37" s="88"/>
    </row>
    <row r="38" spans="2:5" s="85" customFormat="1" ht="12" customHeight="1">
      <c r="B38" s="87"/>
      <c r="C38" s="86"/>
      <c r="D38" s="140"/>
      <c r="E38" s="88"/>
    </row>
    <row r="39" spans="2:5" s="85" customFormat="1" ht="15.75">
      <c r="B39" s="87"/>
      <c r="C39" s="81"/>
      <c r="D39" s="138" t="s">
        <v>241</v>
      </c>
      <c r="E39" s="88"/>
    </row>
    <row r="40" spans="2:5" s="85" customFormat="1">
      <c r="B40" s="87"/>
      <c r="D40" s="141" t="s">
        <v>239</v>
      </c>
      <c r="E40" s="88"/>
    </row>
    <row r="41" spans="2:5" s="85" customFormat="1" ht="14.25" customHeight="1">
      <c r="B41" s="87"/>
      <c r="D41" s="140" t="s">
        <v>181</v>
      </c>
      <c r="E41" s="88"/>
    </row>
    <row r="42" spans="2:5" s="85" customFormat="1">
      <c r="B42" s="87"/>
      <c r="C42" s="86"/>
      <c r="D42" s="139" t="s">
        <v>171</v>
      </c>
      <c r="E42" s="88"/>
    </row>
    <row r="43" spans="2:5" s="85" customFormat="1">
      <c r="B43" s="87"/>
      <c r="D43" s="140" t="s">
        <v>172</v>
      </c>
      <c r="E43" s="88"/>
    </row>
    <row r="44" spans="2:5" s="85" customFormat="1">
      <c r="B44" s="87"/>
      <c r="C44" s="86"/>
      <c r="D44" s="140" t="s">
        <v>173</v>
      </c>
      <c r="E44" s="88"/>
    </row>
    <row r="45" spans="2:5" s="85" customFormat="1">
      <c r="B45" s="87"/>
      <c r="D45" s="140" t="s">
        <v>174</v>
      </c>
      <c r="E45" s="88"/>
    </row>
    <row r="46" spans="2:5" s="85" customFormat="1">
      <c r="B46" s="87"/>
      <c r="C46" s="86"/>
      <c r="D46" s="140" t="s">
        <v>175</v>
      </c>
      <c r="E46" s="88"/>
    </row>
    <row r="47" spans="2:5" s="85" customFormat="1">
      <c r="B47" s="87"/>
      <c r="D47" s="140" t="s">
        <v>176</v>
      </c>
      <c r="E47" s="88"/>
    </row>
    <row r="48" spans="2:5" s="85" customFormat="1">
      <c r="B48" s="87"/>
      <c r="C48" s="86"/>
      <c r="D48" s="140" t="s">
        <v>177</v>
      </c>
      <c r="E48" s="88"/>
    </row>
    <row r="49" spans="2:5" s="85" customFormat="1">
      <c r="B49" s="87"/>
      <c r="D49" s="140" t="s">
        <v>178</v>
      </c>
      <c r="E49" s="88"/>
    </row>
    <row r="50" spans="2:5" s="85" customFormat="1">
      <c r="B50" s="87"/>
      <c r="D50" s="140" t="s">
        <v>179</v>
      </c>
      <c r="E50" s="88"/>
    </row>
    <row r="51" spans="2:5" s="85" customFormat="1">
      <c r="B51" s="87"/>
      <c r="D51" s="140" t="s">
        <v>180</v>
      </c>
      <c r="E51" s="88"/>
    </row>
    <row r="52" spans="2:5" s="85" customFormat="1">
      <c r="B52" s="87"/>
      <c r="D52" s="140" t="s">
        <v>270</v>
      </c>
      <c r="E52" s="88"/>
    </row>
    <row r="53" spans="2:5" s="85" customFormat="1">
      <c r="B53" s="87"/>
      <c r="D53" s="140"/>
      <c r="E53" s="88"/>
    </row>
    <row r="54" spans="2:5" s="85" customFormat="1">
      <c r="B54" s="87"/>
      <c r="C54" s="86"/>
      <c r="D54" s="137" t="s">
        <v>271</v>
      </c>
      <c r="E54" s="88"/>
    </row>
    <row r="55" spans="2:5" s="85" customFormat="1">
      <c r="B55" s="87"/>
      <c r="C55" s="86"/>
      <c r="D55" s="140" t="s">
        <v>231</v>
      </c>
      <c r="E55" s="88"/>
    </row>
    <row r="56" spans="2:5" s="66" customFormat="1">
      <c r="B56" s="63"/>
      <c r="C56" s="64"/>
      <c r="D56" s="142" t="s">
        <v>281</v>
      </c>
      <c r="E56" s="65"/>
    </row>
    <row r="57" spans="2:5">
      <c r="B57" s="4"/>
      <c r="C57" s="85"/>
      <c r="D57" s="140" t="s">
        <v>182</v>
      </c>
      <c r="E57" s="6"/>
    </row>
    <row r="58" spans="2:5">
      <c r="B58" s="4"/>
      <c r="D58" s="140" t="s">
        <v>240</v>
      </c>
      <c r="E58" s="6"/>
    </row>
    <row r="59" spans="2:5">
      <c r="B59" s="4"/>
      <c r="C59" s="85"/>
      <c r="D59" s="140"/>
      <c r="E59" s="6"/>
    </row>
  </sheetData>
  <phoneticPr fontId="10" type="noConversion"/>
  <pageMargins left="1.1299999999999999" right="0.66" top="0.21" bottom="0.17" header="0.17" footer="0.17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38"/>
  <sheetViews>
    <sheetView topLeftCell="B1" zoomScaleNormal="100" workbookViewId="0">
      <selection sqref="A1:A65536"/>
    </sheetView>
  </sheetViews>
  <sheetFormatPr defaultRowHeight="12.75"/>
  <cols>
    <col min="1" max="1" width="12.7109375" hidden="1" customWidth="1"/>
    <col min="2" max="2" width="1.7109375" customWidth="1"/>
    <col min="3" max="3" width="2.5703125" style="19" customWidth="1"/>
    <col min="4" max="4" width="2.42578125" customWidth="1"/>
    <col min="5" max="5" width="3.42578125" customWidth="1"/>
    <col min="6" max="6" width="13.7109375" customWidth="1"/>
    <col min="7" max="7" width="11" customWidth="1"/>
    <col min="8" max="9" width="8.7109375" customWidth="1"/>
    <col min="10" max="10" width="10" customWidth="1"/>
    <col min="11" max="11" width="2.5703125" customWidth="1"/>
    <col min="12" max="12" width="11.7109375" customWidth="1"/>
    <col min="13" max="13" width="10.5703125" customWidth="1"/>
    <col min="14" max="14" width="11.28515625" customWidth="1"/>
    <col min="15" max="15" width="3.42578125" customWidth="1"/>
    <col min="16" max="16" width="2.140625" customWidth="1"/>
  </cols>
  <sheetData>
    <row r="2" spans="2:15">
      <c r="B2" s="1"/>
      <c r="C2" s="8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>
      <c r="B3" s="4"/>
      <c r="C3" s="10" t="s">
        <v>183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5" customFormat="1" ht="33" customHeight="1">
      <c r="B4" s="290" t="s">
        <v>269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2"/>
    </row>
    <row r="5" spans="2:15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2:15" ht="15.75">
      <c r="B6" s="4"/>
      <c r="C6" s="10"/>
      <c r="D6" s="293" t="s">
        <v>184</v>
      </c>
      <c r="E6" s="293"/>
      <c r="F6" s="90" t="s">
        <v>185</v>
      </c>
      <c r="G6" s="5"/>
      <c r="H6" s="5"/>
      <c r="I6" s="5"/>
      <c r="J6" s="5"/>
      <c r="K6" s="5"/>
      <c r="L6" s="91"/>
      <c r="M6" s="91"/>
      <c r="N6" s="5"/>
      <c r="O6" s="6"/>
    </row>
    <row r="7" spans="2:15">
      <c r="B7" s="4"/>
      <c r="C7" s="10"/>
      <c r="D7" s="5"/>
      <c r="E7" s="5"/>
      <c r="F7" s="5"/>
      <c r="G7" s="5"/>
      <c r="H7" s="5"/>
      <c r="I7" s="5"/>
      <c r="J7" s="5"/>
      <c r="K7" s="5"/>
      <c r="L7" s="91"/>
      <c r="M7" s="91"/>
      <c r="N7" s="5"/>
      <c r="O7" s="6"/>
    </row>
    <row r="8" spans="2:15">
      <c r="B8" s="4"/>
      <c r="C8" s="10"/>
      <c r="D8" s="5"/>
      <c r="E8" s="92" t="s">
        <v>6</v>
      </c>
      <c r="F8" s="93" t="s">
        <v>186</v>
      </c>
      <c r="G8" s="93"/>
      <c r="H8" s="94"/>
      <c r="I8" s="94"/>
      <c r="J8" s="5"/>
      <c r="K8" s="5"/>
      <c r="L8" s="5"/>
      <c r="M8" s="5"/>
      <c r="N8" s="5"/>
      <c r="O8" s="6"/>
    </row>
    <row r="9" spans="2:15">
      <c r="B9" s="4"/>
      <c r="C9" s="10"/>
      <c r="D9" s="5"/>
      <c r="E9" s="92"/>
      <c r="F9" s="93"/>
      <c r="G9" s="93"/>
      <c r="H9" s="94"/>
      <c r="I9" s="94"/>
      <c r="J9" s="5"/>
      <c r="K9" s="5"/>
      <c r="L9" s="5"/>
      <c r="M9" s="5"/>
      <c r="N9" s="5"/>
      <c r="O9" s="6"/>
    </row>
    <row r="10" spans="2:15">
      <c r="B10" s="87"/>
      <c r="C10" s="95"/>
      <c r="D10" s="86"/>
      <c r="E10" s="96">
        <v>1</v>
      </c>
      <c r="F10" s="97" t="s">
        <v>23</v>
      </c>
      <c r="G10" s="98"/>
      <c r="H10" s="5"/>
      <c r="I10" s="5"/>
      <c r="J10" s="5"/>
      <c r="K10" s="5"/>
      <c r="L10" s="5"/>
      <c r="M10" s="5"/>
      <c r="N10" s="5"/>
      <c r="O10" s="6"/>
    </row>
    <row r="11" spans="2:15">
      <c r="B11" s="4"/>
      <c r="C11" s="10">
        <v>3</v>
      </c>
      <c r="D11" s="5"/>
      <c r="E11" s="5"/>
      <c r="F11" s="10" t="s">
        <v>64</v>
      </c>
      <c r="G11" s="91"/>
      <c r="H11" s="91"/>
      <c r="I11" s="91"/>
      <c r="J11" s="91"/>
      <c r="K11" s="91"/>
      <c r="L11" s="91"/>
      <c r="M11" s="91"/>
      <c r="N11" s="5"/>
      <c r="O11" s="6"/>
    </row>
    <row r="12" spans="2:15">
      <c r="B12" s="4"/>
      <c r="C12" s="10"/>
      <c r="D12" s="5"/>
      <c r="E12" s="294" t="s">
        <v>5</v>
      </c>
      <c r="F12" s="294" t="s">
        <v>187</v>
      </c>
      <c r="G12" s="294"/>
      <c r="H12" s="294" t="s">
        <v>188</v>
      </c>
      <c r="I12" s="26"/>
      <c r="J12" s="294" t="s">
        <v>189</v>
      </c>
      <c r="K12" s="294"/>
      <c r="L12" s="99" t="s">
        <v>190</v>
      </c>
      <c r="M12" s="99" t="s">
        <v>191</v>
      </c>
      <c r="N12" s="99" t="s">
        <v>190</v>
      </c>
      <c r="O12" s="6"/>
    </row>
    <row r="13" spans="2:15">
      <c r="B13" s="4"/>
      <c r="C13" s="10"/>
      <c r="D13" s="5"/>
      <c r="E13" s="294"/>
      <c r="F13" s="294"/>
      <c r="G13" s="294"/>
      <c r="H13" s="294"/>
      <c r="I13" s="26"/>
      <c r="J13" s="294"/>
      <c r="K13" s="294"/>
      <c r="L13" s="100" t="s">
        <v>192</v>
      </c>
      <c r="M13" s="100" t="s">
        <v>193</v>
      </c>
      <c r="N13" s="100" t="s">
        <v>194</v>
      </c>
      <c r="O13" s="6"/>
    </row>
    <row r="14" spans="2:15">
      <c r="B14" s="4"/>
      <c r="C14" s="10"/>
      <c r="D14" s="5"/>
      <c r="E14" s="101">
        <v>1</v>
      </c>
      <c r="F14" s="300" t="s">
        <v>337</v>
      </c>
      <c r="G14" s="301"/>
      <c r="H14" s="102" t="s">
        <v>246</v>
      </c>
      <c r="I14" s="102"/>
      <c r="J14" s="302"/>
      <c r="K14" s="302"/>
      <c r="L14" s="102"/>
      <c r="M14" s="102"/>
      <c r="N14" s="70">
        <f>-+Pasivet!G18</f>
        <v>-584381</v>
      </c>
      <c r="O14" s="6"/>
    </row>
    <row r="15" spans="2:15">
      <c r="B15" s="4"/>
      <c r="C15" s="10"/>
      <c r="D15" s="5"/>
      <c r="E15" s="103">
        <v>4</v>
      </c>
      <c r="F15" s="241" t="s">
        <v>338</v>
      </c>
      <c r="G15" s="144"/>
      <c r="H15" s="145"/>
      <c r="I15" s="145"/>
      <c r="J15" s="71"/>
      <c r="K15" s="129"/>
      <c r="L15" s="104"/>
      <c r="M15" s="104"/>
      <c r="N15" s="70">
        <f>-+Pasivet!G27</f>
        <v>-15318422</v>
      </c>
      <c r="O15" s="6"/>
    </row>
    <row r="16" spans="2:15">
      <c r="B16" s="4"/>
      <c r="C16" s="10"/>
      <c r="D16" s="5"/>
      <c r="E16" s="103">
        <v>5</v>
      </c>
      <c r="F16" s="143"/>
      <c r="G16" s="144"/>
      <c r="H16" s="145"/>
      <c r="I16" s="145"/>
      <c r="J16" s="71"/>
      <c r="K16" s="129"/>
      <c r="L16" s="104"/>
      <c r="M16" s="104"/>
      <c r="N16" s="70"/>
      <c r="O16" s="6"/>
    </row>
    <row r="17" spans="2:15" s="25" customFormat="1" ht="21" customHeight="1">
      <c r="B17" s="105"/>
      <c r="C17" s="36"/>
      <c r="D17" s="37"/>
      <c r="E17" s="27"/>
      <c r="F17" s="284" t="s">
        <v>195</v>
      </c>
      <c r="G17" s="285"/>
      <c r="H17" s="298"/>
      <c r="I17" s="285"/>
      <c r="J17" s="285"/>
      <c r="K17" s="285"/>
      <c r="L17" s="298"/>
      <c r="M17" s="299"/>
      <c r="N17" s="70"/>
      <c r="O17" s="106"/>
    </row>
    <row r="18" spans="2:15">
      <c r="B18" s="4"/>
      <c r="C18" s="10">
        <v>4</v>
      </c>
      <c r="D18" s="5"/>
      <c r="E18" s="107"/>
      <c r="F18" s="95" t="s">
        <v>65</v>
      </c>
      <c r="G18" s="107"/>
      <c r="H18" s="107"/>
      <c r="I18" s="107"/>
      <c r="J18" s="107"/>
      <c r="K18" s="107"/>
      <c r="L18" s="107"/>
      <c r="M18" s="107"/>
      <c r="N18" s="5"/>
      <c r="O18" s="6"/>
    </row>
    <row r="19" spans="2:15">
      <c r="B19" s="4"/>
      <c r="C19" s="10"/>
      <c r="D19" s="5"/>
      <c r="E19" s="294" t="s">
        <v>5</v>
      </c>
      <c r="F19" s="265" t="s">
        <v>196</v>
      </c>
      <c r="G19" s="266"/>
      <c r="H19" s="266"/>
      <c r="I19" s="266"/>
      <c r="J19" s="266"/>
      <c r="K19" s="267"/>
      <c r="L19" s="99" t="s">
        <v>190</v>
      </c>
      <c r="M19" s="99" t="s">
        <v>191</v>
      </c>
      <c r="N19" s="99" t="s">
        <v>190</v>
      </c>
      <c r="O19" s="6"/>
    </row>
    <row r="20" spans="2:15">
      <c r="B20" s="4"/>
      <c r="C20" s="10"/>
      <c r="D20" s="5"/>
      <c r="E20" s="294"/>
      <c r="F20" s="268"/>
      <c r="G20" s="269"/>
      <c r="H20" s="269"/>
      <c r="I20" s="269"/>
      <c r="J20" s="269"/>
      <c r="K20" s="270"/>
      <c r="L20" s="100" t="s">
        <v>192</v>
      </c>
      <c r="M20" s="100" t="s">
        <v>193</v>
      </c>
      <c r="N20" s="100" t="s">
        <v>194</v>
      </c>
      <c r="O20" s="6"/>
    </row>
    <row r="21" spans="2:15">
      <c r="B21" s="4"/>
      <c r="C21" s="10"/>
      <c r="D21" s="5"/>
      <c r="E21" s="101"/>
      <c r="F21" s="295" t="s">
        <v>197</v>
      </c>
      <c r="G21" s="296"/>
      <c r="H21" s="296"/>
      <c r="I21" s="296"/>
      <c r="J21" s="296"/>
      <c r="K21" s="297"/>
      <c r="L21" s="102"/>
      <c r="M21" s="102"/>
      <c r="N21" s="70">
        <f>Aktivet!G11</f>
        <v>4563</v>
      </c>
      <c r="O21" s="6"/>
    </row>
    <row r="22" spans="2:15">
      <c r="B22" s="4"/>
      <c r="C22" s="10"/>
      <c r="D22" s="5"/>
      <c r="E22" s="103"/>
      <c r="F22" s="295"/>
      <c r="G22" s="296"/>
      <c r="H22" s="296"/>
      <c r="I22" s="296"/>
      <c r="J22" s="296"/>
      <c r="K22" s="297"/>
      <c r="L22" s="103"/>
      <c r="M22" s="103"/>
      <c r="N22" s="103"/>
      <c r="O22" s="6"/>
    </row>
    <row r="23" spans="2:15" ht="18" customHeight="1">
      <c r="B23" s="4"/>
      <c r="C23" s="10"/>
      <c r="D23" s="5"/>
      <c r="E23" s="27"/>
      <c r="F23" s="308" t="s">
        <v>195</v>
      </c>
      <c r="G23" s="298"/>
      <c r="H23" s="298"/>
      <c r="I23" s="298"/>
      <c r="J23" s="298"/>
      <c r="K23" s="298"/>
      <c r="L23" s="298"/>
      <c r="M23" s="299"/>
      <c r="N23" s="21">
        <f>SUM(N21:N22)</f>
        <v>4563</v>
      </c>
      <c r="O23" s="6"/>
    </row>
    <row r="24" spans="2:1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>
      <c r="B26" s="4"/>
      <c r="C26" s="10">
        <v>5</v>
      </c>
      <c r="D26" s="5"/>
      <c r="E26" s="108">
        <v>2</v>
      </c>
      <c r="F26" s="109" t="s">
        <v>198</v>
      </c>
      <c r="G26" s="110"/>
      <c r="H26" s="5"/>
      <c r="I26" s="5"/>
      <c r="J26" s="5"/>
      <c r="K26" s="5"/>
      <c r="L26" s="5"/>
      <c r="M26" s="5"/>
      <c r="N26" s="5"/>
      <c r="O26" s="6"/>
    </row>
    <row r="27" spans="2:15">
      <c r="B27" s="4"/>
      <c r="C27" s="10"/>
      <c r="D27" s="5"/>
      <c r="E27" s="5"/>
      <c r="F27" s="5"/>
      <c r="G27" s="5" t="s">
        <v>199</v>
      </c>
      <c r="H27" s="5"/>
      <c r="I27" s="5"/>
      <c r="J27" s="5"/>
      <c r="K27" s="5"/>
      <c r="L27" s="5"/>
      <c r="M27" s="5"/>
      <c r="N27" s="5"/>
      <c r="O27" s="6"/>
    </row>
    <row r="28" spans="2:1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>
      <c r="B29" s="4"/>
      <c r="C29" s="10">
        <v>6</v>
      </c>
      <c r="D29" s="5"/>
      <c r="E29" s="108">
        <v>3</v>
      </c>
      <c r="F29" s="109" t="s">
        <v>200</v>
      </c>
      <c r="G29" s="110"/>
      <c r="H29" s="5"/>
      <c r="I29" s="5"/>
      <c r="J29" s="5"/>
      <c r="K29" s="5"/>
      <c r="L29" s="5"/>
      <c r="M29" s="5"/>
      <c r="N29" s="5"/>
      <c r="O29" s="6"/>
    </row>
    <row r="30" spans="2:15">
      <c r="B30" s="4"/>
      <c r="C30" s="10"/>
      <c r="D30" s="5"/>
      <c r="E30" s="111"/>
      <c r="F30" s="112"/>
      <c r="G30" s="110"/>
      <c r="H30" s="5"/>
      <c r="I30" s="5"/>
      <c r="J30" s="5"/>
      <c r="K30" s="5"/>
      <c r="L30" s="5"/>
      <c r="M30" s="5"/>
      <c r="N30" s="5"/>
      <c r="O30" s="6"/>
    </row>
    <row r="31" spans="2:15">
      <c r="B31" s="4"/>
      <c r="C31" s="10">
        <v>7</v>
      </c>
      <c r="D31" s="5"/>
      <c r="E31" s="113" t="s">
        <v>201</v>
      </c>
      <c r="F31" s="114" t="s">
        <v>202</v>
      </c>
      <c r="G31" s="5"/>
      <c r="H31" s="5"/>
      <c r="I31" s="5"/>
      <c r="J31" s="5"/>
      <c r="K31" s="5"/>
      <c r="L31" s="5"/>
      <c r="M31" s="5"/>
      <c r="N31" s="5"/>
      <c r="O31" s="6"/>
    </row>
    <row r="32" spans="2:15">
      <c r="B32" s="4"/>
      <c r="C32" s="10"/>
      <c r="D32" s="5"/>
      <c r="E32" s="5"/>
      <c r="F32" s="303" t="s">
        <v>203</v>
      </c>
      <c r="G32" s="303"/>
      <c r="H32" s="5"/>
      <c r="I32" s="5"/>
      <c r="J32" s="10" t="s">
        <v>5</v>
      </c>
      <c r="K32" s="5"/>
      <c r="L32" s="10" t="s">
        <v>204</v>
      </c>
      <c r="M32" s="18">
        <f>Aktivet!G16</f>
        <v>0</v>
      </c>
      <c r="N32" s="5"/>
      <c r="O32" s="6"/>
    </row>
    <row r="33" spans="2:15">
      <c r="B33" s="4"/>
      <c r="C33" s="10"/>
      <c r="D33" s="5"/>
      <c r="E33" s="5"/>
      <c r="F33" s="152"/>
      <c r="G33" s="152"/>
      <c r="H33" s="5"/>
      <c r="I33" s="5"/>
      <c r="J33" s="10"/>
      <c r="K33" s="5"/>
      <c r="L33" s="10"/>
      <c r="M33" s="18"/>
      <c r="N33" s="5"/>
      <c r="O33" s="6"/>
    </row>
    <row r="34" spans="2:15">
      <c r="B34" s="4"/>
      <c r="C34" s="10"/>
      <c r="D34" s="5"/>
      <c r="E34" s="5"/>
      <c r="G34" s="64" t="s">
        <v>340</v>
      </c>
      <c r="K34" s="5"/>
      <c r="L34" s="10"/>
      <c r="M34" s="146">
        <v>1287264</v>
      </c>
      <c r="N34" s="5"/>
      <c r="O34" s="6"/>
    </row>
    <row r="35" spans="2:15" s="66" customFormat="1">
      <c r="B35" s="63"/>
      <c r="C35" s="116"/>
      <c r="D35" s="64"/>
      <c r="E35" s="64"/>
      <c r="F35" s="64"/>
      <c r="G35" s="64" t="s">
        <v>205</v>
      </c>
      <c r="H35" s="64"/>
      <c r="I35" s="64"/>
      <c r="J35" s="64"/>
      <c r="K35" s="64"/>
      <c r="L35" s="10" t="s">
        <v>204</v>
      </c>
      <c r="M35" s="146">
        <v>3000</v>
      </c>
      <c r="N35" s="64"/>
      <c r="O35" s="65"/>
    </row>
    <row r="36" spans="2:15" s="66" customFormat="1">
      <c r="B36" s="63"/>
      <c r="C36" s="116"/>
      <c r="D36" s="64"/>
      <c r="E36" s="64"/>
      <c r="F36" s="64"/>
      <c r="G36" s="117" t="s">
        <v>206</v>
      </c>
      <c r="H36" s="64"/>
      <c r="I36" s="64"/>
      <c r="J36" s="64"/>
      <c r="K36" s="64"/>
      <c r="L36" s="10" t="s">
        <v>204</v>
      </c>
      <c r="M36" s="146">
        <v>817938</v>
      </c>
      <c r="N36" s="64"/>
      <c r="O36" s="65"/>
    </row>
    <row r="37" spans="2:15" s="66" customFormat="1">
      <c r="B37" s="63"/>
      <c r="C37" s="116"/>
      <c r="D37" s="64"/>
      <c r="E37" s="64"/>
      <c r="F37" s="64"/>
      <c r="G37" s="64"/>
      <c r="H37" s="64"/>
      <c r="I37" s="64"/>
      <c r="J37" s="64"/>
      <c r="K37" s="64"/>
      <c r="L37" s="10" t="s">
        <v>204</v>
      </c>
      <c r="N37" s="64"/>
      <c r="O37" s="65"/>
    </row>
    <row r="38" spans="2:15" s="66" customFormat="1">
      <c r="B38" s="63"/>
      <c r="C38" s="116"/>
      <c r="D38" s="64"/>
      <c r="E38" s="64"/>
      <c r="F38" s="118"/>
      <c r="G38" s="64" t="s">
        <v>339</v>
      </c>
      <c r="H38" s="118"/>
      <c r="I38" s="118"/>
      <c r="J38" s="118"/>
      <c r="K38" s="118"/>
      <c r="L38" s="116" t="s">
        <v>204</v>
      </c>
      <c r="M38" s="146">
        <f>+Aktivet!G18</f>
        <v>472326</v>
      </c>
      <c r="N38" s="64"/>
      <c r="O38" s="65"/>
    </row>
    <row r="39" spans="2:15">
      <c r="B39" s="63"/>
      <c r="C39" s="116"/>
      <c r="D39" s="64"/>
      <c r="E39" s="64"/>
      <c r="F39" s="118"/>
      <c r="G39" s="118"/>
      <c r="H39" s="118"/>
      <c r="I39" s="118"/>
      <c r="J39" s="118"/>
      <c r="K39" s="118"/>
      <c r="L39" s="116"/>
      <c r="M39" s="118"/>
      <c r="N39" s="64"/>
      <c r="O39" s="65"/>
    </row>
    <row r="40" spans="2:15">
      <c r="B40" s="63"/>
      <c r="C40" s="10">
        <v>14</v>
      </c>
      <c r="D40" s="5"/>
      <c r="E40" s="92">
        <v>4</v>
      </c>
      <c r="F40" s="165" t="s">
        <v>41</v>
      </c>
      <c r="G40" s="153"/>
      <c r="H40" s="91"/>
      <c r="I40" s="91"/>
      <c r="J40" s="91"/>
      <c r="L40" s="10"/>
      <c r="M40" s="20">
        <f>+Aktivet!G28</f>
        <v>2330767</v>
      </c>
      <c r="N40" s="64"/>
      <c r="O40" s="65"/>
    </row>
    <row r="41" spans="2:15">
      <c r="B41" s="63"/>
      <c r="C41" s="10"/>
      <c r="D41" s="5"/>
      <c r="F41" s="98"/>
      <c r="G41" s="5"/>
      <c r="H41" s="5"/>
      <c r="I41" s="5"/>
      <c r="J41" s="10"/>
      <c r="L41" s="10"/>
      <c r="M41" s="5"/>
      <c r="N41" s="64"/>
      <c r="O41" s="65"/>
    </row>
    <row r="42" spans="2:15">
      <c r="B42" s="63"/>
      <c r="C42" s="10">
        <v>27</v>
      </c>
      <c r="D42" s="5"/>
      <c r="E42" s="118" t="s">
        <v>7</v>
      </c>
      <c r="F42" s="118" t="s">
        <v>208</v>
      </c>
      <c r="G42" s="5"/>
      <c r="H42" s="5"/>
      <c r="I42" s="5"/>
      <c r="J42" s="10"/>
      <c r="L42" s="10"/>
      <c r="M42" s="20">
        <f>+Aktivet!G35</f>
        <v>9518564</v>
      </c>
      <c r="N42" s="64"/>
      <c r="O42" s="65"/>
    </row>
    <row r="43" spans="2:15">
      <c r="B43" s="63"/>
      <c r="C43" s="10"/>
      <c r="D43" s="5"/>
      <c r="E43" s="5"/>
      <c r="F43" s="119"/>
      <c r="G43" s="119"/>
      <c r="H43" s="5"/>
      <c r="I43" s="5"/>
      <c r="J43" s="10"/>
      <c r="L43" s="10"/>
      <c r="M43" s="5"/>
      <c r="N43" s="64"/>
      <c r="O43" s="65"/>
    </row>
    <row r="44" spans="2:15">
      <c r="B44" s="63"/>
      <c r="C44" s="10">
        <v>28</v>
      </c>
      <c r="D44" s="5"/>
      <c r="E44" s="118">
        <v>1</v>
      </c>
      <c r="F44" s="121" t="s">
        <v>43</v>
      </c>
      <c r="G44" s="5"/>
      <c r="H44" s="5"/>
      <c r="I44" s="5"/>
      <c r="J44" s="10"/>
      <c r="L44" s="10" t="s">
        <v>207</v>
      </c>
      <c r="M44" s="5"/>
      <c r="N44" s="64"/>
      <c r="O44" s="65"/>
    </row>
    <row r="45" spans="2:15">
      <c r="B45" s="63"/>
      <c r="C45" s="10"/>
      <c r="D45" s="5"/>
      <c r="E45" s="118"/>
      <c r="F45" s="121"/>
      <c r="G45" s="5"/>
      <c r="H45" s="5"/>
      <c r="I45" s="5"/>
      <c r="J45" s="10"/>
      <c r="L45" s="10"/>
      <c r="M45" s="5"/>
      <c r="N45" s="64"/>
      <c r="O45" s="65"/>
    </row>
    <row r="46" spans="2:15">
      <c r="B46" s="63"/>
      <c r="C46" s="10">
        <v>29</v>
      </c>
      <c r="D46" s="5"/>
      <c r="E46" s="118">
        <v>2</v>
      </c>
      <c r="F46" s="118" t="s">
        <v>45</v>
      </c>
      <c r="G46" s="5"/>
      <c r="H46" s="5"/>
      <c r="I46" s="5"/>
      <c r="J46" s="5"/>
      <c r="L46" s="10"/>
      <c r="M46" s="5"/>
      <c r="N46" s="64"/>
      <c r="O46" s="65"/>
    </row>
    <row r="47" spans="2:15">
      <c r="B47" s="63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4"/>
      <c r="O47" s="65"/>
    </row>
    <row r="48" spans="2:15">
      <c r="B48" s="63"/>
      <c r="C48" s="10"/>
      <c r="D48" s="5"/>
      <c r="E48" s="5"/>
      <c r="F48" s="5"/>
      <c r="G48" s="5" t="s">
        <v>209</v>
      </c>
      <c r="H48" s="5"/>
      <c r="I48" s="5"/>
      <c r="J48" s="5"/>
      <c r="K48" s="5"/>
      <c r="L48" s="5"/>
      <c r="M48" s="5"/>
      <c r="N48" s="64"/>
      <c r="O48" s="65"/>
    </row>
    <row r="49" spans="2:15">
      <c r="B49" s="63"/>
      <c r="C49" s="10"/>
      <c r="D49" s="5"/>
      <c r="E49" s="304" t="s">
        <v>5</v>
      </c>
      <c r="F49" s="304" t="s">
        <v>121</v>
      </c>
      <c r="G49" s="305" t="s">
        <v>210</v>
      </c>
      <c r="H49" s="306"/>
      <c r="I49" s="306"/>
      <c r="J49" s="307"/>
      <c r="O49" s="65"/>
    </row>
    <row r="50" spans="2:15">
      <c r="B50" s="63"/>
      <c r="C50" s="10"/>
      <c r="D50" s="5"/>
      <c r="E50" s="304"/>
      <c r="F50" s="304"/>
      <c r="G50" s="122" t="s">
        <v>211</v>
      </c>
      <c r="H50" s="122" t="s">
        <v>212</v>
      </c>
      <c r="I50" s="122" t="s">
        <v>247</v>
      </c>
      <c r="J50" s="122" t="s">
        <v>213</v>
      </c>
      <c r="O50" s="65"/>
    </row>
    <row r="51" spans="2:15">
      <c r="B51" s="63"/>
      <c r="C51" s="10">
        <v>30</v>
      </c>
      <c r="D51" s="5"/>
      <c r="E51" s="123">
        <v>1</v>
      </c>
      <c r="F51" t="s">
        <v>54</v>
      </c>
      <c r="G51" s="123"/>
      <c r="H51" s="123"/>
      <c r="I51" s="123"/>
      <c r="J51" s="123">
        <f>I51-H51</f>
        <v>0</v>
      </c>
      <c r="O51" s="65"/>
    </row>
    <row r="52" spans="2:15">
      <c r="B52" s="63"/>
      <c r="C52" s="10">
        <v>31</v>
      </c>
      <c r="D52" s="5"/>
      <c r="E52" s="123">
        <v>2</v>
      </c>
      <c r="F52" s="124" t="s">
        <v>8</v>
      </c>
      <c r="G52" s="123"/>
      <c r="H52" s="123"/>
      <c r="I52" s="123"/>
      <c r="J52" s="123">
        <f>I52-H52</f>
        <v>0</v>
      </c>
      <c r="O52" s="65"/>
    </row>
    <row r="53" spans="2:15">
      <c r="B53" s="63"/>
      <c r="C53" s="10">
        <v>32</v>
      </c>
      <c r="D53" s="5"/>
      <c r="E53" s="123">
        <v>3</v>
      </c>
      <c r="F53" s="124" t="s">
        <v>214</v>
      </c>
      <c r="G53" s="183">
        <f>+Aktivet!H39</f>
        <v>10383887</v>
      </c>
      <c r="H53" s="183">
        <f>+Ardh.Shpenz.1!F20</f>
        <v>-865323</v>
      </c>
      <c r="I53" s="183"/>
      <c r="J53" s="183">
        <f>+G53+H53</f>
        <v>9518564</v>
      </c>
      <c r="O53" s="65"/>
    </row>
    <row r="54" spans="2:15">
      <c r="B54" s="63"/>
      <c r="C54" s="10">
        <v>33</v>
      </c>
      <c r="D54" s="5"/>
      <c r="E54" s="103">
        <v>4</v>
      </c>
      <c r="F54" s="147" t="s">
        <v>290</v>
      </c>
      <c r="H54" s="183"/>
      <c r="I54" s="183"/>
      <c r="J54" s="183">
        <f>+I54</f>
        <v>0</v>
      </c>
      <c r="O54" s="65"/>
    </row>
    <row r="55" spans="2:15">
      <c r="B55" s="63"/>
      <c r="C55" s="10"/>
      <c r="D55" s="5"/>
      <c r="E55" s="103"/>
      <c r="F55" s="103"/>
      <c r="G55" s="183">
        <f>SUM(G51:G53)</f>
        <v>10383887</v>
      </c>
      <c r="H55" s="183">
        <f>SUM(H53:H54)</f>
        <v>-865323</v>
      </c>
      <c r="I55" s="183">
        <f>SUM(I54:I54)</f>
        <v>0</v>
      </c>
      <c r="J55" s="183">
        <f>SUM(J51:J54)</f>
        <v>9518564</v>
      </c>
      <c r="O55" s="65"/>
    </row>
    <row r="56" spans="2:15">
      <c r="B56" s="63"/>
      <c r="C56" s="116"/>
      <c r="D56" s="64"/>
      <c r="E56" s="64"/>
      <c r="F56" s="118"/>
      <c r="G56" s="118"/>
      <c r="H56" s="149"/>
      <c r="I56" s="118"/>
      <c r="J56" s="118"/>
      <c r="K56" s="118"/>
      <c r="L56" s="116"/>
      <c r="M56" s="118"/>
      <c r="N56" s="64"/>
      <c r="O56" s="65"/>
    </row>
    <row r="57" spans="2:15">
      <c r="B57" s="63"/>
      <c r="C57" s="116"/>
      <c r="D57" s="86"/>
      <c r="E57" s="125" t="s">
        <v>6</v>
      </c>
      <c r="F57" s="93" t="s">
        <v>215</v>
      </c>
      <c r="G57" s="93"/>
      <c r="H57" s="126"/>
      <c r="I57" s="126"/>
      <c r="J57" s="126"/>
      <c r="K57" s="64"/>
      <c r="L57" s="116"/>
      <c r="M57" s="118"/>
      <c r="N57" s="64"/>
      <c r="O57" s="65"/>
    </row>
    <row r="58" spans="2:15">
      <c r="B58" s="63"/>
      <c r="C58" s="116"/>
      <c r="D58" s="86"/>
      <c r="E58" s="125"/>
      <c r="F58" s="93"/>
      <c r="G58" s="93"/>
      <c r="H58" s="126"/>
      <c r="I58" s="126"/>
      <c r="J58" s="126"/>
      <c r="K58" s="64"/>
      <c r="L58" s="116"/>
      <c r="M58" s="118"/>
      <c r="N58" s="64"/>
      <c r="O58" s="65"/>
    </row>
    <row r="59" spans="2:15">
      <c r="B59" s="4"/>
      <c r="C59" s="116">
        <v>44</v>
      </c>
      <c r="D59" s="86"/>
      <c r="E59" s="92">
        <v>3</v>
      </c>
      <c r="F59" s="120" t="s">
        <v>61</v>
      </c>
      <c r="G59" s="98"/>
      <c r="H59" s="86"/>
      <c r="I59" s="86"/>
      <c r="J59" s="86"/>
      <c r="K59" s="5"/>
      <c r="L59" s="64" t="s">
        <v>207</v>
      </c>
      <c r="M59" s="5"/>
      <c r="N59" s="5"/>
      <c r="O59" s="6"/>
    </row>
    <row r="60" spans="2:15">
      <c r="B60" s="4"/>
      <c r="C60" s="116"/>
      <c r="D60" s="86"/>
      <c r="E60" s="92"/>
      <c r="F60" s="120"/>
      <c r="G60" s="98"/>
      <c r="H60" s="86"/>
      <c r="I60" s="86"/>
      <c r="J60" s="86"/>
      <c r="K60" s="5"/>
      <c r="L60" s="64"/>
      <c r="M60" s="5"/>
      <c r="N60" s="5"/>
      <c r="O60" s="6"/>
    </row>
    <row r="61" spans="2:15">
      <c r="B61" s="4"/>
      <c r="C61" s="116">
        <v>45</v>
      </c>
      <c r="D61" s="86"/>
      <c r="E61" s="113" t="s">
        <v>201</v>
      </c>
      <c r="F61" s="114" t="s">
        <v>216</v>
      </c>
      <c r="G61" s="86"/>
      <c r="H61" s="86"/>
      <c r="I61" s="86"/>
      <c r="J61" s="86"/>
      <c r="K61" s="5"/>
      <c r="L61" s="64"/>
      <c r="M61" s="5"/>
      <c r="N61" s="5"/>
      <c r="O61" s="6"/>
    </row>
    <row r="62" spans="2:15">
      <c r="B62" s="4"/>
      <c r="C62" s="116"/>
      <c r="D62" s="86"/>
      <c r="E62" s="113"/>
      <c r="F62" s="303" t="s">
        <v>203</v>
      </c>
      <c r="G62" s="303"/>
      <c r="H62" s="5"/>
      <c r="I62" s="5"/>
      <c r="J62" s="10"/>
      <c r="K62" s="5"/>
      <c r="L62" s="10" t="s">
        <v>204</v>
      </c>
      <c r="M62" s="18">
        <f>Pasivet!G15</f>
        <v>376700</v>
      </c>
      <c r="N62" s="5"/>
      <c r="O62" s="6"/>
    </row>
    <row r="63" spans="2:15">
      <c r="B63" s="4"/>
      <c r="C63" s="116"/>
      <c r="D63" s="86"/>
      <c r="E63" s="113"/>
      <c r="F63" s="152"/>
      <c r="G63" s="152"/>
      <c r="H63" s="5"/>
      <c r="I63" s="5"/>
      <c r="J63" s="10"/>
      <c r="K63" s="5"/>
      <c r="L63" s="10"/>
      <c r="M63" s="18"/>
      <c r="N63" s="5"/>
      <c r="O63" s="6"/>
    </row>
    <row r="64" spans="2:15">
      <c r="B64" s="4"/>
      <c r="C64" s="116"/>
      <c r="D64" s="86"/>
      <c r="E64" s="113"/>
      <c r="H64" s="5"/>
      <c r="I64" s="5"/>
      <c r="J64" s="10"/>
      <c r="K64" s="5"/>
      <c r="L64" s="10"/>
      <c r="M64" s="18"/>
      <c r="N64" s="5"/>
      <c r="O64" s="6"/>
    </row>
    <row r="65" spans="2:15">
      <c r="B65" s="4"/>
      <c r="C65" s="116">
        <v>46</v>
      </c>
      <c r="D65" s="86"/>
      <c r="E65" s="113" t="s">
        <v>201</v>
      </c>
      <c r="F65" s="114" t="s">
        <v>217</v>
      </c>
      <c r="G65" s="86"/>
      <c r="H65" s="86"/>
      <c r="I65" s="86"/>
      <c r="J65" s="86"/>
      <c r="K65" s="5"/>
      <c r="L65" s="64" t="s">
        <v>204</v>
      </c>
      <c r="M65" s="150">
        <f>Pasivet!G16</f>
        <v>754414</v>
      </c>
      <c r="N65" s="5"/>
      <c r="O65" s="6"/>
    </row>
    <row r="66" spans="2:15">
      <c r="B66" s="4"/>
      <c r="C66" s="116"/>
      <c r="D66" s="86"/>
      <c r="E66" s="113"/>
      <c r="F66" s="114"/>
      <c r="G66" s="86"/>
      <c r="H66" s="86"/>
      <c r="I66" s="86"/>
      <c r="J66" s="86"/>
      <c r="K66" s="5"/>
      <c r="L66" s="64"/>
      <c r="M66" s="5"/>
      <c r="N66" s="5"/>
      <c r="O66" s="6"/>
    </row>
    <row r="67" spans="2:15">
      <c r="B67" s="4"/>
      <c r="C67" s="116">
        <v>47</v>
      </c>
      <c r="D67" s="86"/>
      <c r="E67" s="113" t="s">
        <v>201</v>
      </c>
      <c r="F67" s="114" t="s">
        <v>218</v>
      </c>
      <c r="G67" s="86"/>
      <c r="H67" s="86"/>
      <c r="I67" s="86"/>
      <c r="J67" s="86"/>
      <c r="K67" s="5"/>
      <c r="L67" s="64" t="s">
        <v>246</v>
      </c>
      <c r="M67" s="20">
        <v>13950</v>
      </c>
      <c r="N67" s="5"/>
      <c r="O67" s="6"/>
    </row>
    <row r="68" spans="2:15">
      <c r="B68" s="4"/>
      <c r="C68" s="116"/>
      <c r="D68" s="86"/>
      <c r="E68" s="113"/>
      <c r="F68" s="114"/>
      <c r="G68" s="86"/>
      <c r="H68" s="86"/>
      <c r="I68" s="86"/>
      <c r="J68" s="86"/>
      <c r="K68" s="5"/>
      <c r="L68" s="64"/>
      <c r="M68" s="20"/>
      <c r="N68" s="5"/>
      <c r="O68" s="6"/>
    </row>
    <row r="69" spans="2:15">
      <c r="B69" s="4"/>
      <c r="C69" s="116">
        <v>48</v>
      </c>
      <c r="D69" s="86"/>
      <c r="E69" s="113" t="s">
        <v>201</v>
      </c>
      <c r="F69" s="154" t="s">
        <v>278</v>
      </c>
      <c r="G69" s="86"/>
      <c r="H69" s="86"/>
      <c r="I69" s="86"/>
      <c r="J69" s="86"/>
      <c r="K69" s="5"/>
      <c r="L69" s="64" t="s">
        <v>246</v>
      </c>
      <c r="M69" s="20">
        <v>5000</v>
      </c>
      <c r="N69" s="5"/>
      <c r="O69" s="6"/>
    </row>
    <row r="70" spans="2:15">
      <c r="B70" s="4"/>
      <c r="C70" s="116"/>
      <c r="D70" s="86"/>
      <c r="E70" s="113"/>
      <c r="F70" s="114"/>
      <c r="G70" s="86"/>
      <c r="H70" s="86"/>
      <c r="I70" s="86"/>
      <c r="J70" s="86"/>
      <c r="K70" s="5"/>
      <c r="L70" s="64"/>
      <c r="M70" s="20"/>
      <c r="N70" s="5"/>
      <c r="O70" s="6"/>
    </row>
    <row r="71" spans="2:15">
      <c r="B71" s="4"/>
      <c r="C71" s="116">
        <v>49</v>
      </c>
      <c r="D71" s="86"/>
      <c r="E71" s="113" t="s">
        <v>201</v>
      </c>
      <c r="F71" s="154" t="s">
        <v>292</v>
      </c>
      <c r="G71" s="86"/>
      <c r="H71" s="86"/>
      <c r="I71" s="86"/>
      <c r="J71" s="86"/>
      <c r="K71" s="5"/>
      <c r="L71" s="64" t="s">
        <v>246</v>
      </c>
      <c r="M71" s="20"/>
      <c r="N71" s="5"/>
      <c r="O71" s="6"/>
    </row>
    <row r="72" spans="2:15">
      <c r="B72" s="4"/>
      <c r="C72" s="116"/>
      <c r="D72" s="86"/>
      <c r="E72" s="113"/>
      <c r="F72" s="114"/>
      <c r="G72" s="86"/>
      <c r="H72" s="86"/>
      <c r="I72" s="86"/>
      <c r="J72" s="86"/>
      <c r="K72" s="5"/>
      <c r="L72" s="64"/>
      <c r="M72" s="5"/>
      <c r="N72" s="5"/>
      <c r="O72" s="6"/>
    </row>
    <row r="73" spans="2:15">
      <c r="B73" s="4"/>
      <c r="C73" s="116">
        <v>50</v>
      </c>
      <c r="D73" s="86"/>
      <c r="E73" s="113" t="s">
        <v>201</v>
      </c>
      <c r="F73" s="154" t="s">
        <v>341</v>
      </c>
      <c r="G73" s="86"/>
      <c r="H73" s="86"/>
      <c r="I73" s="86"/>
      <c r="J73" s="86"/>
      <c r="K73" s="5"/>
      <c r="L73" s="64" t="s">
        <v>246</v>
      </c>
      <c r="M73" s="20">
        <f>Pasivet!G18</f>
        <v>584381</v>
      </c>
      <c r="N73" s="5"/>
      <c r="O73" s="6"/>
    </row>
    <row r="74" spans="2:15">
      <c r="B74" s="4"/>
      <c r="C74" s="116"/>
      <c r="D74" s="86"/>
      <c r="E74" s="113"/>
      <c r="F74" s="114"/>
      <c r="G74" s="86"/>
      <c r="H74" s="86"/>
      <c r="I74" s="86"/>
      <c r="J74" s="86"/>
      <c r="K74" s="5"/>
      <c r="L74" s="64"/>
      <c r="M74" s="5"/>
      <c r="N74" s="5"/>
      <c r="O74" s="6"/>
    </row>
    <row r="75" spans="2:15">
      <c r="B75" s="4"/>
      <c r="C75" s="116">
        <v>51</v>
      </c>
      <c r="D75" s="86"/>
      <c r="E75" s="113" t="s">
        <v>201</v>
      </c>
      <c r="F75" s="154" t="s">
        <v>305</v>
      </c>
      <c r="G75" s="86"/>
      <c r="H75" s="86"/>
      <c r="I75" s="86"/>
      <c r="J75" s="86"/>
      <c r="K75" s="5"/>
      <c r="L75" s="64" t="s">
        <v>246</v>
      </c>
      <c r="M75" s="20">
        <f>+Pasivet!G19</f>
        <v>5987907</v>
      </c>
      <c r="N75" s="5"/>
      <c r="O75" s="6"/>
    </row>
    <row r="76" spans="2:15">
      <c r="B76" s="4"/>
      <c r="C76" s="116"/>
      <c r="D76" s="86"/>
      <c r="E76" s="113"/>
      <c r="F76" s="154"/>
      <c r="G76" s="86"/>
      <c r="H76" s="86"/>
      <c r="I76" s="86"/>
      <c r="J76" s="86"/>
      <c r="K76" s="5"/>
      <c r="L76" s="64"/>
      <c r="M76" s="20"/>
      <c r="N76" s="5"/>
      <c r="O76" s="6"/>
    </row>
    <row r="77" spans="2:15">
      <c r="B77" s="4"/>
      <c r="C77" s="116"/>
      <c r="D77" s="86"/>
      <c r="E77" s="113" t="s">
        <v>201</v>
      </c>
      <c r="F77" s="154" t="s">
        <v>294</v>
      </c>
      <c r="G77" s="86"/>
      <c r="H77" s="86"/>
      <c r="I77" s="86"/>
      <c r="J77" s="86"/>
      <c r="K77" s="5"/>
      <c r="L77" s="64" t="s">
        <v>246</v>
      </c>
      <c r="M77" s="20"/>
      <c r="N77" s="5"/>
      <c r="O77" s="6"/>
    </row>
    <row r="78" spans="2:15">
      <c r="B78" s="4"/>
      <c r="C78" s="116"/>
      <c r="D78" s="86"/>
      <c r="E78" s="113"/>
      <c r="F78" s="114"/>
      <c r="G78" s="86"/>
      <c r="H78" s="86"/>
      <c r="I78" s="86"/>
      <c r="J78" s="86"/>
      <c r="K78" s="5"/>
      <c r="L78" s="64"/>
      <c r="M78" s="5"/>
      <c r="N78" s="5"/>
      <c r="O78" s="6"/>
    </row>
    <row r="79" spans="2:15">
      <c r="B79" s="4"/>
      <c r="C79" s="116"/>
      <c r="D79" s="86"/>
      <c r="E79" s="127" t="s">
        <v>7</v>
      </c>
      <c r="F79" s="93" t="s">
        <v>219</v>
      </c>
      <c r="G79" s="93"/>
      <c r="H79" s="86"/>
      <c r="I79" s="86"/>
      <c r="J79" s="86"/>
      <c r="K79" s="5"/>
      <c r="L79" s="64"/>
      <c r="M79" s="20">
        <f>+Pasivet!G27</f>
        <v>15318422</v>
      </c>
      <c r="N79" s="5"/>
      <c r="O79" s="6"/>
    </row>
    <row r="80" spans="2:15">
      <c r="B80" s="4"/>
      <c r="C80" s="116"/>
      <c r="D80" s="86"/>
      <c r="E80" s="127"/>
      <c r="F80" s="93"/>
      <c r="G80" s="93"/>
      <c r="H80" s="86"/>
      <c r="I80" s="86"/>
      <c r="J80" s="86"/>
      <c r="K80" s="5"/>
      <c r="L80" s="64"/>
      <c r="M80" s="5"/>
      <c r="N80" s="5"/>
      <c r="O80" s="6"/>
    </row>
    <row r="81" spans="2:15">
      <c r="B81" s="4"/>
      <c r="C81" s="116"/>
      <c r="D81" s="86"/>
      <c r="E81" s="92"/>
      <c r="F81" s="120"/>
      <c r="G81" s="98"/>
      <c r="H81" s="86"/>
      <c r="I81" s="86"/>
      <c r="J81" s="86"/>
      <c r="K81" s="5"/>
      <c r="L81" s="64"/>
      <c r="M81" s="5"/>
      <c r="N81" s="5"/>
      <c r="O81" s="6"/>
    </row>
    <row r="82" spans="2:15">
      <c r="B82" s="4"/>
      <c r="C82" s="116"/>
      <c r="D82" s="86"/>
      <c r="E82" s="127" t="s">
        <v>74</v>
      </c>
      <c r="F82" s="93" t="s">
        <v>220</v>
      </c>
      <c r="G82" s="93"/>
      <c r="H82" s="86"/>
      <c r="I82" s="86"/>
      <c r="J82" s="86"/>
      <c r="K82" s="5"/>
      <c r="L82" s="64" t="s">
        <v>207</v>
      </c>
      <c r="M82" s="5"/>
      <c r="N82" s="5"/>
      <c r="O82" s="6"/>
    </row>
    <row r="83" spans="2:15">
      <c r="B83" s="4"/>
      <c r="C83" s="116"/>
      <c r="D83" s="86"/>
      <c r="E83" s="127"/>
      <c r="F83" s="93"/>
      <c r="G83" s="93"/>
      <c r="H83" s="86"/>
      <c r="I83" s="86"/>
      <c r="J83" s="86"/>
      <c r="K83" s="5"/>
      <c r="L83" s="64"/>
      <c r="M83" s="5"/>
      <c r="N83" s="5"/>
      <c r="O83" s="6"/>
    </row>
    <row r="84" spans="2:15">
      <c r="B84" s="4"/>
      <c r="C84" s="116">
        <v>66</v>
      </c>
      <c r="D84" s="86"/>
      <c r="E84" s="92">
        <v>1</v>
      </c>
      <c r="F84" s="120" t="s">
        <v>76</v>
      </c>
      <c r="G84" s="98"/>
      <c r="H84" s="86"/>
      <c r="I84" s="86"/>
      <c r="J84" s="86"/>
      <c r="K84" s="5"/>
      <c r="L84" s="64" t="s">
        <v>207</v>
      </c>
      <c r="M84" s="5"/>
      <c r="N84" s="5"/>
      <c r="O84" s="6"/>
    </row>
    <row r="85" spans="2:15">
      <c r="B85" s="4"/>
      <c r="C85" s="116"/>
      <c r="D85" s="86"/>
      <c r="E85" s="92"/>
      <c r="F85" s="120"/>
      <c r="G85" s="98"/>
      <c r="H85" s="86"/>
      <c r="I85" s="86"/>
      <c r="J85" s="86"/>
      <c r="K85" s="5"/>
      <c r="L85" s="64"/>
      <c r="M85" s="5"/>
      <c r="N85" s="5"/>
      <c r="O85" s="6"/>
    </row>
    <row r="86" spans="2:15">
      <c r="B86" s="4"/>
      <c r="C86" s="116">
        <v>67</v>
      </c>
      <c r="D86" s="86"/>
      <c r="E86" s="92">
        <v>2</v>
      </c>
      <c r="F86" s="120" t="s">
        <v>77</v>
      </c>
      <c r="G86" s="98"/>
      <c r="H86" s="86"/>
      <c r="I86" s="86"/>
      <c r="J86" s="86"/>
      <c r="K86" s="5"/>
      <c r="L86" s="64" t="s">
        <v>207</v>
      </c>
      <c r="M86" s="5"/>
      <c r="N86" s="5"/>
      <c r="O86" s="6"/>
    </row>
    <row r="87" spans="2:15">
      <c r="B87" s="4"/>
      <c r="C87" s="116"/>
      <c r="D87" s="86"/>
      <c r="E87" s="92"/>
      <c r="F87" s="120"/>
      <c r="G87" s="98"/>
      <c r="H87" s="86"/>
      <c r="I87" s="86"/>
      <c r="J87" s="86"/>
      <c r="K87" s="5"/>
      <c r="L87" s="64"/>
      <c r="M87" s="5"/>
      <c r="N87" s="5"/>
      <c r="O87" s="6"/>
    </row>
    <row r="88" spans="2:15">
      <c r="B88" s="4"/>
      <c r="C88" s="116">
        <v>68</v>
      </c>
      <c r="D88" s="86"/>
      <c r="E88" s="92">
        <v>3</v>
      </c>
      <c r="F88" s="120" t="s">
        <v>78</v>
      </c>
      <c r="G88" s="98"/>
      <c r="H88" s="86"/>
      <c r="I88" s="86"/>
      <c r="J88" s="86"/>
      <c r="K88" s="5"/>
      <c r="L88" s="64" t="s">
        <v>204</v>
      </c>
      <c r="M88" s="20">
        <f>Pasivet!G34</f>
        <v>100000</v>
      </c>
      <c r="N88" s="5"/>
      <c r="O88" s="6"/>
    </row>
    <row r="89" spans="2:15">
      <c r="B89" s="4"/>
      <c r="C89" s="116"/>
      <c r="D89" s="86"/>
      <c r="E89" s="92"/>
      <c r="F89" s="120"/>
      <c r="G89" s="98"/>
      <c r="H89" s="86"/>
      <c r="I89" s="86"/>
      <c r="J89" s="86"/>
      <c r="K89" s="5"/>
      <c r="L89" s="64"/>
      <c r="M89" s="5"/>
      <c r="N89" s="5"/>
      <c r="O89" s="6"/>
    </row>
    <row r="90" spans="2:15">
      <c r="B90" s="4"/>
      <c r="C90" s="116">
        <v>69</v>
      </c>
      <c r="D90" s="86"/>
      <c r="E90" s="92">
        <v>4</v>
      </c>
      <c r="F90" s="120" t="s">
        <v>79</v>
      </c>
      <c r="G90" s="98"/>
      <c r="H90" s="86"/>
      <c r="I90" s="86"/>
      <c r="J90" s="86"/>
      <c r="K90" s="5"/>
      <c r="L90" s="64" t="s">
        <v>207</v>
      </c>
      <c r="M90" s="5"/>
      <c r="N90" s="5"/>
      <c r="O90" s="6"/>
    </row>
    <row r="91" spans="2:15">
      <c r="B91" s="4"/>
      <c r="C91" s="116"/>
      <c r="D91" s="86"/>
      <c r="E91" s="92"/>
      <c r="F91" s="120"/>
      <c r="G91" s="98"/>
      <c r="H91" s="86"/>
      <c r="I91" s="86"/>
      <c r="J91" s="86"/>
      <c r="K91" s="5"/>
      <c r="L91" s="64"/>
      <c r="M91" s="5"/>
      <c r="N91" s="5"/>
      <c r="O91" s="6"/>
    </row>
    <row r="92" spans="2:15">
      <c r="B92" s="4"/>
      <c r="C92" s="116">
        <v>70</v>
      </c>
      <c r="D92" s="86"/>
      <c r="E92" s="92">
        <v>5</v>
      </c>
      <c r="F92" s="120" t="s">
        <v>221</v>
      </c>
      <c r="G92" s="98"/>
      <c r="H92" s="86"/>
      <c r="I92" s="86"/>
      <c r="J92" s="86"/>
      <c r="K92" s="5"/>
      <c r="L92" s="64" t="s">
        <v>207</v>
      </c>
      <c r="M92" s="5"/>
      <c r="N92" s="5"/>
      <c r="O92" s="6"/>
    </row>
    <row r="93" spans="2:15">
      <c r="B93" s="4"/>
      <c r="C93" s="116"/>
      <c r="D93" s="86"/>
      <c r="E93" s="92"/>
      <c r="F93" s="120"/>
      <c r="G93" s="98"/>
      <c r="H93" s="86"/>
      <c r="I93" s="86"/>
      <c r="J93" s="86"/>
      <c r="K93" s="5"/>
      <c r="L93" s="64"/>
      <c r="M93" s="5"/>
      <c r="N93" s="5"/>
      <c r="O93" s="6"/>
    </row>
    <row r="94" spans="2:15">
      <c r="B94" s="4"/>
      <c r="C94" s="116">
        <v>71</v>
      </c>
      <c r="D94" s="86"/>
      <c r="E94" s="92">
        <v>6</v>
      </c>
      <c r="F94" s="120" t="s">
        <v>81</v>
      </c>
      <c r="G94" s="98"/>
      <c r="H94" s="86"/>
      <c r="I94" s="86"/>
      <c r="J94" s="86"/>
      <c r="K94" s="5"/>
      <c r="L94" s="64" t="s">
        <v>207</v>
      </c>
      <c r="M94" s="5"/>
      <c r="N94" s="5"/>
      <c r="O94" s="6"/>
    </row>
    <row r="95" spans="2:15">
      <c r="B95" s="4"/>
      <c r="C95" s="116"/>
      <c r="D95" s="86"/>
      <c r="E95" s="92"/>
      <c r="F95" s="120"/>
      <c r="G95" s="98"/>
      <c r="H95" s="86"/>
      <c r="I95" s="86"/>
      <c r="J95" s="86"/>
      <c r="K95" s="5"/>
      <c r="L95" s="64"/>
      <c r="M95" s="5"/>
      <c r="N95" s="5"/>
      <c r="O95" s="6"/>
    </row>
    <row r="96" spans="2:15">
      <c r="B96" s="4"/>
      <c r="C96" s="116">
        <v>72</v>
      </c>
      <c r="D96" s="86"/>
      <c r="E96" s="92">
        <v>7</v>
      </c>
      <c r="F96" s="120" t="s">
        <v>82</v>
      </c>
      <c r="G96" s="98"/>
      <c r="H96" s="86"/>
      <c r="I96" s="86"/>
      <c r="J96" s="86"/>
      <c r="K96" s="5"/>
      <c r="L96" s="64" t="s">
        <v>204</v>
      </c>
      <c r="M96" s="20">
        <f>Pasivet!G38</f>
        <v>0</v>
      </c>
      <c r="N96" s="5"/>
      <c r="O96" s="6"/>
    </row>
    <row r="97" spans="2:15">
      <c r="B97" s="4"/>
      <c r="C97" s="116"/>
      <c r="D97" s="86"/>
      <c r="E97" s="92"/>
      <c r="F97" s="120"/>
      <c r="G97" s="98"/>
      <c r="H97" s="86"/>
      <c r="I97" s="86"/>
      <c r="J97" s="86"/>
      <c r="K97" s="5"/>
      <c r="L97" s="64"/>
      <c r="M97" s="5"/>
      <c r="N97" s="5"/>
      <c r="O97" s="6"/>
    </row>
    <row r="98" spans="2:15">
      <c r="B98" s="4"/>
      <c r="C98" s="116">
        <v>73</v>
      </c>
      <c r="D98" s="86"/>
      <c r="E98" s="92">
        <v>8</v>
      </c>
      <c r="F98" s="120" t="s">
        <v>279</v>
      </c>
      <c r="G98" s="98"/>
      <c r="H98" s="86"/>
      <c r="I98" s="86"/>
      <c r="J98" s="86"/>
      <c r="K98" s="5"/>
      <c r="L98" s="64" t="s">
        <v>194</v>
      </c>
      <c r="M98" s="5"/>
      <c r="N98" s="5"/>
      <c r="O98" s="6"/>
    </row>
    <row r="99" spans="2:15">
      <c r="B99" s="4"/>
      <c r="C99" s="116"/>
      <c r="D99" s="86"/>
      <c r="E99" s="92"/>
      <c r="F99" s="120"/>
      <c r="G99" s="98"/>
      <c r="H99" s="86"/>
      <c r="I99" s="86"/>
      <c r="J99" s="86"/>
      <c r="K99" s="5"/>
      <c r="L99" s="64"/>
      <c r="M99" s="5"/>
      <c r="N99" s="5"/>
      <c r="O99" s="6"/>
    </row>
    <row r="100" spans="2:15">
      <c r="B100" s="4"/>
      <c r="C100" s="116">
        <v>74</v>
      </c>
      <c r="D100" s="86"/>
      <c r="E100" s="92">
        <v>9</v>
      </c>
      <c r="F100" s="120" t="s">
        <v>84</v>
      </c>
      <c r="G100" s="98"/>
      <c r="H100" s="86"/>
      <c r="I100" s="86"/>
      <c r="J100" s="86"/>
      <c r="K100" s="5"/>
      <c r="L100" s="64" t="s">
        <v>204</v>
      </c>
      <c r="M100" s="20">
        <f>+Pasivet!G40</f>
        <v>-2705152</v>
      </c>
      <c r="N100" s="5"/>
      <c r="O100" s="6"/>
    </row>
    <row r="101" spans="2:15">
      <c r="B101" s="4"/>
      <c r="C101" s="116"/>
      <c r="D101" s="86"/>
      <c r="E101" s="92"/>
      <c r="F101" s="120"/>
      <c r="G101" s="98"/>
      <c r="H101" s="86"/>
      <c r="I101" s="86"/>
      <c r="J101" s="86"/>
      <c r="K101" s="5"/>
      <c r="L101" s="64"/>
      <c r="M101" s="5"/>
      <c r="N101" s="5"/>
      <c r="O101" s="6"/>
    </row>
    <row r="102" spans="2:15">
      <c r="B102" s="4"/>
      <c r="C102" s="116">
        <v>75</v>
      </c>
      <c r="D102" s="86"/>
      <c r="E102" s="92">
        <v>10</v>
      </c>
      <c r="F102" s="120" t="s">
        <v>85</v>
      </c>
      <c r="G102" s="98"/>
      <c r="H102" s="86"/>
      <c r="I102" s="86"/>
      <c r="J102" s="86"/>
      <c r="K102" s="5"/>
      <c r="L102" s="64"/>
      <c r="M102" s="5"/>
      <c r="N102" s="5"/>
      <c r="O102" s="6"/>
    </row>
    <row r="103" spans="2:15">
      <c r="B103" s="4"/>
      <c r="C103" s="1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</row>
    <row r="104" spans="2:15">
      <c r="B104" s="4"/>
      <c r="C104" s="10"/>
      <c r="D104" s="5"/>
      <c r="E104" s="5"/>
      <c r="F104" s="128" t="s">
        <v>222</v>
      </c>
      <c r="G104" s="91" t="s">
        <v>223</v>
      </c>
      <c r="H104" s="5"/>
      <c r="I104" s="5"/>
      <c r="J104" s="5"/>
      <c r="K104" s="5"/>
      <c r="L104" s="10" t="s">
        <v>204</v>
      </c>
      <c r="M104" s="18">
        <f>Ardh.Shpenz.1!F30</f>
        <v>-8109402</v>
      </c>
      <c r="N104" s="5"/>
      <c r="O104" s="6"/>
    </row>
    <row r="105" spans="2:15">
      <c r="B105" s="4"/>
      <c r="C105" s="10"/>
      <c r="D105" s="5"/>
      <c r="E105" s="5"/>
      <c r="F105" s="128" t="s">
        <v>222</v>
      </c>
      <c r="G105" s="5" t="s">
        <v>224</v>
      </c>
      <c r="H105" s="5"/>
      <c r="I105" s="5"/>
      <c r="J105" s="5"/>
      <c r="K105" s="5"/>
      <c r="L105" s="10" t="s">
        <v>204</v>
      </c>
      <c r="M105" s="146">
        <f>Ardh.Shpenz.1!F31</f>
        <v>33765</v>
      </c>
      <c r="N105" s="5"/>
      <c r="O105" s="6"/>
    </row>
    <row r="106" spans="2:15">
      <c r="B106" s="4"/>
      <c r="C106" s="10"/>
      <c r="D106" s="5"/>
      <c r="E106" s="5"/>
      <c r="F106" s="128" t="s">
        <v>222</v>
      </c>
      <c r="G106" s="5" t="s">
        <v>225</v>
      </c>
      <c r="H106" s="5"/>
      <c r="I106" s="5"/>
      <c r="J106" s="5"/>
      <c r="K106" s="5"/>
      <c r="L106" s="10" t="s">
        <v>204</v>
      </c>
      <c r="M106" s="146"/>
      <c r="N106" s="5"/>
      <c r="O106" s="6"/>
    </row>
    <row r="107" spans="2:15">
      <c r="B107" s="4"/>
      <c r="C107" s="10"/>
      <c r="D107" s="5"/>
      <c r="E107" s="5"/>
      <c r="F107" s="128" t="s">
        <v>222</v>
      </c>
      <c r="G107" s="115" t="s">
        <v>226</v>
      </c>
      <c r="H107" s="5"/>
      <c r="I107" s="5"/>
      <c r="J107" s="5"/>
      <c r="K107" s="5"/>
      <c r="L107" s="10" t="s">
        <v>204</v>
      </c>
      <c r="M107" s="146"/>
      <c r="N107" s="5"/>
      <c r="O107" s="6"/>
    </row>
    <row r="108" spans="2:15">
      <c r="B108" s="4"/>
      <c r="C108" s="10"/>
      <c r="D108" s="5"/>
      <c r="E108" s="5"/>
      <c r="F108" s="128"/>
      <c r="G108" s="115"/>
      <c r="H108" s="5"/>
      <c r="I108" s="5"/>
      <c r="J108" s="5"/>
      <c r="K108" s="5"/>
      <c r="L108" s="10"/>
      <c r="M108" s="20">
        <f>+M106-M107</f>
        <v>0</v>
      </c>
      <c r="N108" s="5"/>
      <c r="O108" s="6"/>
    </row>
    <row r="109" spans="2:15">
      <c r="B109" s="4"/>
      <c r="C109" s="1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2:15">
      <c r="C110" s="4"/>
      <c r="D110" s="10"/>
      <c r="E110" s="5"/>
      <c r="F110" s="127" t="s">
        <v>227</v>
      </c>
      <c r="G110" s="93" t="s">
        <v>228</v>
      </c>
      <c r="H110" s="5"/>
      <c r="I110" s="5"/>
      <c r="J110" s="5"/>
      <c r="K110" s="5"/>
      <c r="L110" s="5"/>
      <c r="M110" s="5"/>
      <c r="N110" s="5"/>
      <c r="O110" s="6"/>
    </row>
    <row r="111" spans="2:15">
      <c r="C111" s="4"/>
      <c r="D111" s="1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/>
    </row>
    <row r="112" spans="2:15">
      <c r="C112" s="4"/>
      <c r="D112" s="10">
        <v>1</v>
      </c>
      <c r="E112" s="5"/>
      <c r="F112" s="5"/>
      <c r="G112" s="120" t="s">
        <v>248</v>
      </c>
      <c r="H112" s="5"/>
      <c r="I112" s="5"/>
      <c r="J112" s="5"/>
      <c r="K112" s="5"/>
      <c r="L112" s="5" t="s">
        <v>246</v>
      </c>
      <c r="M112" s="20">
        <f>Ardh.Shpenz.1!F8</f>
        <v>4089692</v>
      </c>
      <c r="N112" s="5"/>
      <c r="O112" s="6"/>
    </row>
    <row r="113" spans="3:15">
      <c r="C113" s="4"/>
      <c r="D113" s="1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</row>
    <row r="114" spans="3:15">
      <c r="C114" s="4"/>
      <c r="D114" s="10">
        <v>6</v>
      </c>
      <c r="E114" s="5"/>
      <c r="F114" s="151" t="s">
        <v>280</v>
      </c>
      <c r="H114" s="5"/>
      <c r="I114" s="5"/>
      <c r="J114" s="5"/>
      <c r="K114" s="5"/>
      <c r="L114" s="115"/>
      <c r="M114" s="20"/>
      <c r="N114" s="5"/>
      <c r="O114" s="6"/>
    </row>
    <row r="115" spans="3:15">
      <c r="C115" s="4"/>
      <c r="D115" s="10"/>
      <c r="E115" s="5"/>
      <c r="F115" s="5"/>
      <c r="G115" s="128"/>
      <c r="H115" s="5"/>
      <c r="I115" s="5"/>
      <c r="J115" s="5"/>
      <c r="K115" s="5"/>
      <c r="L115" s="115"/>
      <c r="M115" s="20"/>
      <c r="N115" s="5"/>
      <c r="O115" s="6"/>
    </row>
    <row r="116" spans="3:15">
      <c r="C116" s="4"/>
      <c r="D116" s="10"/>
      <c r="E116" s="5"/>
      <c r="F116" s="5"/>
      <c r="G116" s="128"/>
      <c r="H116" s="5"/>
      <c r="I116" s="5"/>
      <c r="J116" s="5"/>
      <c r="K116" s="5"/>
      <c r="L116" s="115"/>
      <c r="M116" s="20"/>
      <c r="N116" s="5"/>
      <c r="O116" s="6"/>
    </row>
    <row r="117" spans="3:15" ht="15.75">
      <c r="C117" s="4"/>
      <c r="D117" s="10"/>
      <c r="E117" s="5"/>
      <c r="F117" s="118" t="s">
        <v>249</v>
      </c>
      <c r="G117" s="148" t="s">
        <v>250</v>
      </c>
      <c r="H117" s="5"/>
      <c r="I117" s="5"/>
      <c r="J117" s="5"/>
      <c r="K117" s="5"/>
      <c r="L117" s="115"/>
      <c r="M117" s="20"/>
      <c r="N117" s="5"/>
      <c r="O117" s="6"/>
    </row>
    <row r="118" spans="3:15">
      <c r="C118" s="4"/>
      <c r="D118" s="10"/>
      <c r="E118" s="5"/>
      <c r="F118" s="5"/>
      <c r="G118" s="128"/>
      <c r="H118" s="5"/>
      <c r="I118" s="5"/>
      <c r="J118" s="5"/>
      <c r="K118" s="5"/>
      <c r="L118" s="115"/>
      <c r="M118" s="20"/>
      <c r="N118" s="5"/>
      <c r="O118" s="6"/>
    </row>
    <row r="119" spans="3:15">
      <c r="C119" s="4"/>
      <c r="D119" s="10" t="s">
        <v>26</v>
      </c>
      <c r="E119" s="5"/>
      <c r="F119" s="5" t="s">
        <v>264</v>
      </c>
      <c r="G119" s="128"/>
      <c r="H119" s="5"/>
      <c r="I119" s="5"/>
      <c r="J119" s="5"/>
      <c r="K119" s="5"/>
      <c r="L119" s="115" t="s">
        <v>246</v>
      </c>
      <c r="M119" s="20">
        <v>4907631</v>
      </c>
      <c r="N119" s="5"/>
      <c r="O119" s="6"/>
    </row>
    <row r="120" spans="3:15">
      <c r="C120" s="4"/>
      <c r="D120" s="10"/>
      <c r="E120" s="5"/>
      <c r="F120" s="155" t="s">
        <v>342</v>
      </c>
      <c r="G120" s="128"/>
      <c r="H120" s="5"/>
      <c r="I120" s="5"/>
      <c r="J120" s="5"/>
      <c r="K120" s="5"/>
      <c r="L120" s="115" t="s">
        <v>246</v>
      </c>
      <c r="M120" s="20">
        <v>66065</v>
      </c>
      <c r="N120" s="5"/>
      <c r="O120" s="6"/>
    </row>
    <row r="121" spans="3:15" ht="14.25">
      <c r="C121" s="4"/>
      <c r="D121" s="10"/>
      <c r="E121" s="5"/>
      <c r="F121" s="238" t="s">
        <v>322</v>
      </c>
      <c r="G121" s="128"/>
      <c r="H121" s="5"/>
      <c r="I121" s="5"/>
      <c r="J121" s="5"/>
      <c r="K121" s="5"/>
      <c r="L121" s="115" t="s">
        <v>246</v>
      </c>
      <c r="M121" s="20"/>
      <c r="N121" s="5"/>
      <c r="O121" s="6"/>
    </row>
    <row r="122" spans="3:15">
      <c r="C122" s="4"/>
      <c r="D122" s="10"/>
      <c r="E122" s="5"/>
      <c r="F122" s="5"/>
      <c r="G122" s="128"/>
      <c r="H122" s="5"/>
      <c r="I122" s="5"/>
      <c r="J122" s="5"/>
      <c r="K122" s="5"/>
      <c r="L122" s="115"/>
      <c r="M122" s="20"/>
      <c r="N122" s="5"/>
      <c r="O122" s="6"/>
    </row>
    <row r="123" spans="3:15">
      <c r="C123" s="4"/>
      <c r="D123" s="10" t="str">
        <f>'Fluksi M.direkte'!B11</f>
        <v>iii</v>
      </c>
      <c r="E123" s="5"/>
      <c r="F123" s="155" t="s">
        <v>335</v>
      </c>
      <c r="G123" s="128"/>
      <c r="H123" s="5"/>
      <c r="I123" s="5"/>
      <c r="J123" s="5"/>
      <c r="K123" s="5"/>
      <c r="L123" s="115" t="s">
        <v>246</v>
      </c>
      <c r="M123" s="20">
        <v>60000</v>
      </c>
      <c r="N123" s="5"/>
      <c r="O123" s="6"/>
    </row>
    <row r="124" spans="3:15">
      <c r="C124" s="4"/>
      <c r="D124" s="10"/>
      <c r="E124" s="5"/>
      <c r="F124" s="155" t="s">
        <v>343</v>
      </c>
      <c r="G124" s="128"/>
      <c r="H124" s="5"/>
      <c r="I124" s="5"/>
      <c r="J124" s="5"/>
      <c r="K124" s="5"/>
      <c r="L124" s="115" t="s">
        <v>246</v>
      </c>
      <c r="M124" s="20">
        <v>18000</v>
      </c>
      <c r="N124" s="5"/>
      <c r="O124" s="6"/>
    </row>
    <row r="125" spans="3:15">
      <c r="C125" s="4"/>
      <c r="D125" s="10"/>
      <c r="E125" s="5"/>
      <c r="F125" s="155" t="s">
        <v>323</v>
      </c>
      <c r="G125" s="128"/>
      <c r="H125" s="5"/>
      <c r="I125" s="5"/>
      <c r="J125" s="5"/>
      <c r="K125" s="5"/>
      <c r="L125" s="115" t="s">
        <v>246</v>
      </c>
      <c r="M125" s="20">
        <v>33765</v>
      </c>
      <c r="N125" s="5"/>
      <c r="O125" s="6"/>
    </row>
    <row r="126" spans="3:15">
      <c r="C126" s="4"/>
      <c r="E126" s="5"/>
      <c r="F126" s="155" t="s">
        <v>324</v>
      </c>
      <c r="G126" s="128"/>
      <c r="H126" s="5"/>
      <c r="I126" s="5"/>
      <c r="J126" s="5"/>
      <c r="K126" s="5"/>
      <c r="L126" s="115" t="s">
        <v>246</v>
      </c>
      <c r="M126" s="20">
        <v>162964</v>
      </c>
      <c r="N126" s="5"/>
      <c r="O126" s="6"/>
    </row>
    <row r="127" spans="3:15">
      <c r="C127" s="4"/>
      <c r="D127" s="10"/>
      <c r="E127" s="5"/>
      <c r="F127" s="155" t="s">
        <v>293</v>
      </c>
      <c r="G127" s="128"/>
      <c r="H127" s="5"/>
      <c r="I127" s="5"/>
      <c r="J127" s="5"/>
      <c r="K127" s="5"/>
      <c r="L127" s="115" t="s">
        <v>246</v>
      </c>
      <c r="M127" s="20">
        <v>2330767</v>
      </c>
      <c r="N127" s="5"/>
      <c r="O127" s="6"/>
    </row>
    <row r="128" spans="3:15">
      <c r="C128" s="4"/>
      <c r="D128" s="10"/>
      <c r="E128" s="5"/>
      <c r="F128" s="155" t="s">
        <v>322</v>
      </c>
      <c r="G128" s="128"/>
      <c r="H128" s="5"/>
      <c r="I128" s="5"/>
      <c r="J128" s="5"/>
      <c r="K128" s="5"/>
      <c r="L128" s="115" t="s">
        <v>246</v>
      </c>
      <c r="M128" s="20">
        <v>3539272</v>
      </c>
      <c r="N128" s="5"/>
      <c r="O128" s="6"/>
    </row>
    <row r="129" spans="3:15">
      <c r="C129" s="4"/>
      <c r="D129" s="10"/>
      <c r="E129" s="5"/>
      <c r="F129" s="155" t="s">
        <v>325</v>
      </c>
      <c r="G129" s="128"/>
      <c r="H129" s="5"/>
      <c r="I129" s="5"/>
      <c r="J129" s="5"/>
      <c r="K129" s="5"/>
      <c r="L129" s="115" t="s">
        <v>246</v>
      </c>
      <c r="M129" s="20">
        <v>1046230</v>
      </c>
      <c r="N129" s="5"/>
      <c r="O129" s="6"/>
    </row>
    <row r="130" spans="3:15">
      <c r="C130" s="4"/>
      <c r="D130" s="10"/>
      <c r="E130" s="5"/>
      <c r="F130" s="155" t="s">
        <v>326</v>
      </c>
      <c r="G130" s="128"/>
      <c r="H130" s="5"/>
      <c r="I130" s="5"/>
      <c r="J130" s="5"/>
      <c r="K130" s="5"/>
      <c r="L130" s="115" t="s">
        <v>246</v>
      </c>
      <c r="M130" s="20">
        <v>2078384</v>
      </c>
      <c r="N130" s="5"/>
      <c r="O130" s="6"/>
    </row>
    <row r="131" spans="3:15">
      <c r="C131" s="4"/>
      <c r="D131" s="10"/>
      <c r="E131" s="5"/>
      <c r="F131" s="155" t="s">
        <v>344</v>
      </c>
      <c r="G131" s="128"/>
      <c r="H131" s="5"/>
      <c r="I131" s="5"/>
      <c r="J131" s="5"/>
      <c r="K131" s="5"/>
      <c r="L131" s="115" t="s">
        <v>246</v>
      </c>
      <c r="M131" s="20">
        <v>38406</v>
      </c>
      <c r="N131" s="5"/>
      <c r="O131" s="6"/>
    </row>
    <row r="132" spans="3:15">
      <c r="C132" s="4"/>
      <c r="D132" s="10"/>
      <c r="E132" s="5"/>
      <c r="F132" s="155" t="s">
        <v>345</v>
      </c>
      <c r="G132" s="128"/>
      <c r="H132" s="5"/>
      <c r="I132" s="5"/>
      <c r="J132" s="5"/>
      <c r="K132" s="5"/>
      <c r="L132" s="115" t="s">
        <v>246</v>
      </c>
      <c r="M132" s="20">
        <v>1300140</v>
      </c>
      <c r="N132" s="5"/>
      <c r="O132" s="6"/>
    </row>
    <row r="133" spans="3:15">
      <c r="C133" s="4"/>
      <c r="D133" s="10"/>
      <c r="E133" s="5"/>
      <c r="F133" s="115" t="s">
        <v>265</v>
      </c>
      <c r="G133" s="151" t="s">
        <v>266</v>
      </c>
      <c r="H133" s="5"/>
      <c r="I133" s="5"/>
      <c r="J133" s="5"/>
      <c r="K133" s="5"/>
      <c r="L133" s="115"/>
      <c r="M133" s="20"/>
      <c r="N133" s="5"/>
      <c r="O133" s="6"/>
    </row>
    <row r="134" spans="3:15">
      <c r="C134" s="4"/>
      <c r="D134" s="10"/>
      <c r="E134" s="5"/>
      <c r="F134" s="115" t="s">
        <v>267</v>
      </c>
      <c r="G134" s="128"/>
      <c r="H134" s="5"/>
      <c r="I134" s="5"/>
      <c r="J134" s="5"/>
      <c r="K134" s="5"/>
      <c r="L134" s="150">
        <f>Pasivet!G41</f>
        <v>-8109402</v>
      </c>
      <c r="M134" s="20" t="s">
        <v>204</v>
      </c>
      <c r="N134" s="5"/>
      <c r="O134" s="6"/>
    </row>
    <row r="135" spans="3:15">
      <c r="C135" s="4"/>
      <c r="D135" s="10"/>
      <c r="E135" s="5"/>
      <c r="F135" s="155" t="s">
        <v>272</v>
      </c>
      <c r="G135" s="128"/>
      <c r="H135" s="5"/>
      <c r="I135" s="5"/>
      <c r="J135" s="5"/>
      <c r="K135" s="5"/>
      <c r="L135" s="115"/>
      <c r="M135" s="20"/>
      <c r="N135" s="5"/>
      <c r="O135" s="6"/>
    </row>
    <row r="136" spans="3:15" ht="15">
      <c r="C136" s="7"/>
      <c r="D136" s="22"/>
      <c r="E136" s="8"/>
      <c r="F136" s="8"/>
      <c r="G136" s="8"/>
      <c r="H136" s="8"/>
      <c r="I136" s="8"/>
      <c r="J136" s="130"/>
      <c r="K136" s="130"/>
      <c r="L136" s="130"/>
      <c r="M136" s="130"/>
      <c r="N136" s="130"/>
      <c r="O136" s="9"/>
    </row>
    <row r="137" spans="3:15" ht="15">
      <c r="C137"/>
      <c r="D137" s="19"/>
      <c r="N137" s="131"/>
    </row>
    <row r="138" spans="3:15" ht="15">
      <c r="C138"/>
      <c r="D138" s="19"/>
      <c r="J138" s="131"/>
      <c r="K138" s="131"/>
      <c r="L138" s="131"/>
      <c r="M138" s="131"/>
    </row>
  </sheetData>
  <mergeCells count="19">
    <mergeCell ref="F22:K22"/>
    <mergeCell ref="F14:G14"/>
    <mergeCell ref="J14:K14"/>
    <mergeCell ref="F62:G62"/>
    <mergeCell ref="E49:E50"/>
    <mergeCell ref="F49:F50"/>
    <mergeCell ref="G49:J49"/>
    <mergeCell ref="F23:M23"/>
    <mergeCell ref="F32:G32"/>
    <mergeCell ref="B4:O4"/>
    <mergeCell ref="D6:E6"/>
    <mergeCell ref="E12:E13"/>
    <mergeCell ref="F12:G13"/>
    <mergeCell ref="H12:H13"/>
    <mergeCell ref="F21:K21"/>
    <mergeCell ref="J12:K13"/>
    <mergeCell ref="F17:M17"/>
    <mergeCell ref="E19:E20"/>
    <mergeCell ref="F19:K20"/>
  </mergeCells>
  <phoneticPr fontId="10" type="noConversion"/>
  <pageMargins left="0.74" right="0.18" top="1" bottom="1" header="0.5" footer="0.5"/>
  <pageSetup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topLeftCell="A13" workbookViewId="0">
      <selection activeCell="H32" sqref="H32"/>
    </sheetView>
  </sheetViews>
  <sheetFormatPr defaultRowHeight="12.75"/>
  <cols>
    <col min="1" max="1" width="5" customWidth="1"/>
    <col min="2" max="2" width="3.7109375" customWidth="1"/>
    <col min="3" max="3" width="3.42578125" style="19" customWidth="1"/>
    <col min="4" max="4" width="2" customWidth="1"/>
    <col min="5" max="5" width="3.42578125" customWidth="1"/>
    <col min="6" max="6" width="13.7109375" customWidth="1"/>
    <col min="7" max="9" width="8.7109375" customWidth="1"/>
    <col min="10" max="10" width="7.28515625" customWidth="1"/>
    <col min="11" max="11" width="7.5703125" customWidth="1"/>
    <col min="12" max="12" width="6.28515625" customWidth="1"/>
    <col min="13" max="13" width="10.42578125" customWidth="1"/>
    <col min="14" max="14" width="5.140625" customWidth="1"/>
    <col min="15" max="15" width="2.140625" customWidth="1"/>
  </cols>
  <sheetData>
    <row r="2" spans="2:14">
      <c r="B2" s="1"/>
      <c r="C2" s="89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10" t="s">
        <v>183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5" customFormat="1" ht="33" customHeight="1">
      <c r="B4" s="290" t="s">
        <v>232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</row>
    <row r="5" spans="2:14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2:14" ht="15.75">
      <c r="B6" s="4"/>
      <c r="C6" s="10"/>
      <c r="D6" s="309" t="s">
        <v>229</v>
      </c>
      <c r="E6" s="309"/>
      <c r="F6" s="82" t="s">
        <v>230</v>
      </c>
      <c r="G6" s="5"/>
      <c r="H6" s="5"/>
      <c r="I6" s="5"/>
      <c r="J6" s="5"/>
      <c r="K6" s="5"/>
      <c r="L6" s="5"/>
      <c r="M6" s="5"/>
      <c r="N6" s="6"/>
    </row>
    <row r="7" spans="2:14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>
      <c r="B8" s="4"/>
      <c r="C8" s="10"/>
      <c r="D8" s="5"/>
      <c r="E8" s="235"/>
      <c r="F8" s="236" t="s">
        <v>299</v>
      </c>
      <c r="G8" s="5"/>
      <c r="H8" s="5"/>
      <c r="I8" s="5"/>
      <c r="J8" s="5"/>
      <c r="K8" s="5"/>
      <c r="L8" s="5"/>
      <c r="M8" s="5"/>
      <c r="N8" s="6"/>
    </row>
    <row r="9" spans="2:14">
      <c r="B9" s="4"/>
      <c r="C9" s="10"/>
      <c r="D9" s="5"/>
      <c r="E9" s="236" t="s">
        <v>300</v>
      </c>
      <c r="F9" s="236"/>
      <c r="G9" s="5"/>
      <c r="H9" s="5"/>
      <c r="I9" s="5"/>
      <c r="J9" s="5"/>
      <c r="K9" s="5"/>
      <c r="L9" s="5"/>
      <c r="M9" s="5"/>
      <c r="N9" s="6"/>
    </row>
    <row r="10" spans="2:14">
      <c r="B10" s="4"/>
      <c r="C10" s="10"/>
      <c r="D10" s="5"/>
      <c r="E10" s="236"/>
      <c r="F10" s="236" t="s">
        <v>301</v>
      </c>
      <c r="G10" s="5"/>
      <c r="H10" s="5"/>
      <c r="I10" s="5"/>
      <c r="J10" s="5"/>
      <c r="K10" s="5"/>
      <c r="L10" s="5"/>
      <c r="M10" s="5"/>
      <c r="N10" s="6"/>
    </row>
    <row r="11" spans="2:14">
      <c r="B11" s="4"/>
      <c r="C11" s="10"/>
      <c r="D11" s="5"/>
      <c r="E11" s="236" t="s">
        <v>302</v>
      </c>
      <c r="F11" s="236"/>
      <c r="G11" s="5"/>
      <c r="H11" s="5"/>
      <c r="I11" s="5"/>
      <c r="J11" s="5"/>
      <c r="K11" s="5"/>
      <c r="L11" s="5"/>
      <c r="M11" s="5"/>
      <c r="N11" s="6"/>
    </row>
    <row r="12" spans="2:14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>
      <c r="B47" s="4"/>
      <c r="C47" s="10"/>
      <c r="D47" s="5"/>
      <c r="E47" s="5"/>
      <c r="F47" s="13" t="s">
        <v>303</v>
      </c>
      <c r="G47" s="5"/>
      <c r="H47" s="5"/>
      <c r="I47" s="310" t="s">
        <v>129</v>
      </c>
      <c r="J47" s="310"/>
      <c r="K47" s="310"/>
      <c r="L47" s="310"/>
      <c r="M47" s="310"/>
      <c r="N47" s="6"/>
    </row>
    <row r="48" spans="2:14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64" t="s">
        <v>304</v>
      </c>
      <c r="G53" s="5"/>
      <c r="H53" s="5"/>
      <c r="I53" s="311" t="s">
        <v>318</v>
      </c>
      <c r="J53" s="311"/>
      <c r="K53" s="311"/>
      <c r="L53" s="311"/>
      <c r="M53" s="311"/>
      <c r="N53" s="6"/>
    </row>
    <row r="54" spans="2:14">
      <c r="B54" s="4"/>
      <c r="C54" s="10"/>
      <c r="D54" s="5"/>
      <c r="E54" s="5"/>
      <c r="F54" s="5"/>
      <c r="G54" s="5"/>
      <c r="H54" s="5"/>
      <c r="N54" s="6"/>
    </row>
    <row r="55" spans="2:14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>
      <c r="B58" s="7"/>
      <c r="C58" s="22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mergeCells count="4">
    <mergeCell ref="B4:N4"/>
    <mergeCell ref="D6:E6"/>
    <mergeCell ref="I47:M47"/>
    <mergeCell ref="I53:M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Kopertina</vt:lpstr>
      <vt:lpstr>Aktivet</vt:lpstr>
      <vt:lpstr>Pasivet</vt:lpstr>
      <vt:lpstr>Ardh.Shpenz.1</vt:lpstr>
      <vt:lpstr>Fluksi M.direkte</vt:lpstr>
      <vt:lpstr>Kapitali pa Konsol.</vt:lpstr>
      <vt:lpstr>Informacion i pergjithshem </vt:lpstr>
      <vt:lpstr>Shpjegim zerave te bilancit </vt:lpstr>
      <vt:lpstr>Shenime te tjera shpjeguese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2012-03-23T12:55:29Z</cp:lastPrinted>
  <dcterms:created xsi:type="dcterms:W3CDTF">2002-02-16T18:16:52Z</dcterms:created>
  <dcterms:modified xsi:type="dcterms:W3CDTF">2020-05-01T09:04:23Z</dcterms:modified>
</cp:coreProperties>
</file>